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Tableau de bord" sheetId="2" state="visible" r:id="rId4"/>
    <sheet name="Paramètres" sheetId="3" state="visible" r:id="rId5"/>
    <sheet name="Chantiers" sheetId="4" state="visible" r:id="rId6"/>
    <sheet name="Encaissemen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Numérotez vos chantiers (ex. 2026-001) : c'est ce numéro que vous reprenez dans l'onglet Encaissements. Les 5 premières lignes sont des exemples à remplacer.</t>
        </r>
      </text>
    </comment>
    <comment ref="I4" authorId="0">
      <text>
        <r>
          <rPr>
            <sz val="10"/>
            <rFont val="Arial"/>
            <family val="2"/>
          </rPr>
          <t xml:space="preserve">Montant TTC de la facture (en franchise de TVA, TTC = HT). Laissez vide tant que vous n'avez pas facturé.</t>
        </r>
      </text>
    </comment>
    <comment ref="M4" authorId="0">
      <text>
        <r>
          <rPr>
            <sz val="10"/>
            <rFont val="Arial"/>
            <family val="2"/>
          </rPr>
          <t xml:space="preserve">Jours écoulés depuis l'échéance tant que la facture n'est pas soldée. Pour calculer les pénalités : www.dev-ix.fr/outils/penalites-de-retard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En micro-entreprise, le chiffre d'affaires se déclare à l'encaissement : c'est cette date qui compte, pas celle de la facture. Les 4 premières lignes sont des exemples.</t>
        </r>
      </text>
    </comment>
  </commentList>
</comments>
</file>

<file path=xl/sharedStrings.xml><?xml version="1.0" encoding="utf-8"?>
<sst xmlns="http://schemas.openxmlformats.org/spreadsheetml/2006/main" count="146" uniqueCount="131">
  <si>
    <t xml:space="preserve">Suivi de chantiers et de chiffre d'affaires — artisan / micro-entrepreneur</t>
  </si>
  <si>
    <t xml:space="preserve">Modèle gratuit proposé par DEV-IX (www.dev-ix.fr). Version 2026, seuils et taux au 22 septembre 2026.</t>
  </si>
  <si>
    <t xml:space="preserve">COMMENT S'EN SERVIR</t>
  </si>
  <si>
    <t xml:space="preserve">1. Onglet « Paramètres » : indiquez l'année, votre activité et si vous êtes en franchise de TVA. Seules les cases jaunes se remplissent.</t>
  </si>
  <si>
    <t xml:space="preserve">2. Onglet « Chantiers » : une ligne par devis. Renseignez le client, le montant HT du devis, son statut, puis le montant TTC facturé quand vous facturez.</t>
  </si>
  <si>
    <t xml:space="preserve">3. Onglet « Encaissements » : chaque paiement reçu (acompte, solde…), avec la date et le n° du chantier. En micro-entreprise, c'est la date d'encaissement qui compte pour votre chiffre d'affaires.</t>
  </si>
  <si>
    <t xml:space="preserve">4. Onglet « Tableau de bord » : tout se calcule tout seul : CA encaissé par mois, position par rapport au seuil de TVA et au plafond micro, cotisations estimées, factures en attente.</t>
  </si>
  <si>
    <t xml:space="preserve">CODE COULEUR</t>
  </si>
  <si>
    <t xml:space="preserve">Cases jaunes / texte bleu : à remplir par vous.   Texte noir : formules, ne pas modifier.   Les lignes « Exemple » sont là pour montrer le format : supprimez-les ou écrasez-les.</t>
  </si>
  <si>
    <t xml:space="preserve">CE QUE CE FICHIER NE FAIT PAS</t>
  </si>
  <si>
    <t xml:space="preserve">Il ne remplace ni votre déclaration URSSAF ni les conseils d'un expert-comptable. Les cotisations sont une estimation (hors ACRE, hors CFE, hors impôt sur le revenu sans versement libératoire).</t>
  </si>
  <si>
    <t xml:space="preserve">Il ne produit pas de devis ni de factures conformes : pour cela, DEV-IX crée vos devis et factures avec les mentions obligatoires 2026, les fait signer en ligne et relance vos clients.</t>
  </si>
  <si>
    <t xml:space="preserve">→ Faites vos devis et factures avec DEV-IX, gratuit pendant la bêta : https://www.dev-ix.fr/?utm_source=modele_excel&amp;utm_medium=fichier&amp;utm_campaign=suivi_chantiers</t>
  </si>
  <si>
    <t xml:space="preserve">SOURCES DES SEUILS ET TAUX (onglet Paramètres)</t>
  </si>
  <si>
    <t xml:space="preserve">Franchise de TVA 2026 : 37 500 € (services) / 85 000 € (ventes), seuils majorés 41 250 € / 93 500 € — art. 293 B du CGI, entreprendre.service-public.gouv.fr/vosdroits/F21746</t>
  </si>
  <si>
    <t xml:space="preserve">Plafonds micro-entreprise 2026 : 83 600 € (services) / 203 100 € (ventes) — entreprendre.service-public.gouv.fr/vosdroits/F23961</t>
  </si>
  <si>
    <t xml:space="preserve">Cotisations micro 2026 : 21,2 % (prestations BIC) / 12,3 % (ventes) + CFP 0,3 % ; versement libératoire 1,7 % / 1 % — economie.gouv.fr, rubrique micro-entreprise</t>
  </si>
  <si>
    <t xml:space="preserve">Tout se calcule à partir des onglets Chantiers et Encaissements. Rien à saisir ici.</t>
  </si>
  <si>
    <t xml:space="preserve">Chiffre d'affaires encaissé sur l'année</t>
  </si>
  <si>
    <t xml:space="preserve">Somme des encaissements datés de l'année suivie.</t>
  </si>
  <si>
    <t xml:space="preserve">Seuil de franchise de TVA</t>
  </si>
  <si>
    <t xml:space="preserve">Part du seuil de TVA atteinte</t>
  </si>
  <si>
    <t xml:space="preserve">Marge avant le seuil de TVA</t>
  </si>
  <si>
    <t xml:space="preserve">Négatif = seuil dépassé.</t>
  </si>
  <si>
    <t xml:space="preserve">Alerte TVA</t>
  </si>
  <si>
    <t xml:space="preserve">Règle simplifiée : demandez confirmation à votre expert-comptable.</t>
  </si>
  <si>
    <t xml:space="preserve">Plafond du régime micro</t>
  </si>
  <si>
    <t xml:space="preserve">Part du plafond micro atteinte</t>
  </si>
  <si>
    <t xml:space="preserve">Cotisations estimées (à mettre de côté)</t>
  </si>
  <si>
    <t xml:space="preserve">CA encaissé × taux total de l'onglet Paramètres. Estimation.</t>
  </si>
  <si>
    <t xml:space="preserve">Ce qui vous reste après prélèvements</t>
  </si>
  <si>
    <t xml:space="preserve">Avant vos frais professionnels.</t>
  </si>
  <si>
    <t xml:space="preserve">Devis en attente (envoyés, non signés)</t>
  </si>
  <si>
    <t xml:space="preserve">Montant HT des devis « Devis envoyé ».</t>
  </si>
  <si>
    <t xml:space="preserve">Chantiers signés ou en cours, pas encore facturés</t>
  </si>
  <si>
    <t xml:space="preserve">Montant HT : votre carnet de commandes.</t>
  </si>
  <si>
    <t xml:space="preserve">Factures en attente de paiement</t>
  </si>
  <si>
    <t xml:space="preserve">Reste dû sur les factures émises.</t>
  </si>
  <si>
    <t xml:space="preserve">… dont en retard</t>
  </si>
  <si>
    <t xml:space="preserve">Échéance dépassée : relancez. Modèles de lettres : www.dev-ix.fr/guides/relancer-facture-impayee</t>
  </si>
  <si>
    <t xml:space="preserve">Taux de signature des devis</t>
  </si>
  <si>
    <t xml:space="preserve">Devis signés (à tout stade) sur devis décidés (hors devis encore en attente).</t>
  </si>
  <si>
    <t xml:space="preserve">Chiffre d'affaires encaissé par mois</t>
  </si>
  <si>
    <t xml:space="preserve">Mois</t>
  </si>
  <si>
    <t xml:space="preserve">Encaissé</t>
  </si>
  <si>
    <t xml:space="preserve">Cumul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</si>
  <si>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</si>
  <si>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</si>
  <si>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</si>
  <si>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</si>
  <si>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</si>
  <si>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</si>
  <si>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</si>
  <si>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</si>
  <si>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</si>
  <si>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</si>
  <si>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</si>
  <si>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</si>
  <si>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Total</t>
  </si>
  <si>
    <t xml:space="preserve">Faites vos devis et factures avec DEV-IX : mentions obligatoires 2026, signature en ligne, relances automatiques. Gratuit pendant la bêta.</t>
  </si>
  <si>
    <t xml:space="preserve">Paramètres</t>
  </si>
  <si>
    <t xml:space="preserve">Année suivie</t>
  </si>
  <si>
    <t xml:space="preserve">Le tableau de bord ne compte que les encaissements de cette année.</t>
  </si>
  <si>
    <t xml:space="preserve">Activité principale</t>
  </si>
  <si>
    <t xml:space="preserve">Prestations de services (BIC)</t>
  </si>
  <si>
    <t xml:space="preserve">Liste : prestations de services (artisans, BIC) ou ventes de marchandises / fabrication.</t>
  </si>
  <si>
    <t xml:space="preserve">Franchise en base de TVA (vous ne facturez pas la TVA)</t>
  </si>
  <si>
    <t xml:space="preserve">Oui</t>
  </si>
  <si>
    <t xml:space="preserve">Oui / Non. En franchise, le montant facturé TTC = HT.</t>
  </si>
  <si>
    <t xml:space="preserve">Versement libératoire de l'impôt sur le revenu</t>
  </si>
  <si>
    <t xml:space="preserve">Non</t>
  </si>
  <si>
    <t xml:space="preserve">Oui si vous avez opté pour payer l'impôt avec vos cotisations.</t>
  </si>
  <si>
    <t xml:space="preserve">Seuils et taux 2026 (ne pas modifier sauf changement de la loi)</t>
  </si>
  <si>
    <t xml:space="preserve">Poste</t>
  </si>
  <si>
    <t xml:space="preserve">Ventes de marchandises</t>
  </si>
  <si>
    <t xml:space="preserve">Seuil majoré (TVA due dès le dépassement)</t>
  </si>
  <si>
    <t xml:space="preserve">Plafond du régime micro-entreprise</t>
  </si>
  <si>
    <t xml:space="preserve">Cotisations sociales</t>
  </si>
  <si>
    <t xml:space="preserve">Contribution à la formation professionnelle (artisan)</t>
  </si>
  <si>
    <t xml:space="preserve">Versement libératoire (si option)</t>
  </si>
  <si>
    <t xml:space="preserve">Valeurs retenues pour votre activité (formules)</t>
  </si>
  <si>
    <t xml:space="preserve">Seuil majoré</t>
  </si>
  <si>
    <t xml:space="preserve">Plafond micro</t>
  </si>
  <si>
    <t xml:space="preserve">Taux de cotisations</t>
  </si>
  <si>
    <t xml:space="preserve">CFP</t>
  </si>
  <si>
    <t xml:space="preserve">Versement libératoire</t>
  </si>
  <si>
    <t xml:space="preserve">Taux total de prélèvements sur le CA</t>
  </si>
  <si>
    <t xml:space="preserve">Cotisations + formation + versement libératoire si option. Estimation hors ACRE.</t>
  </si>
  <si>
    <t xml:space="preserve">Chantiers et devis</t>
  </si>
  <si>
    <t xml:space="preserve">Une ligne par devis. Colonnes jaunes à remplir ; les autres se calculent. Statuts : Devis envoyé · Devis signé · En cours · Terminé · Facturé · Perdu.</t>
  </si>
  <si>
    <t xml:space="preserve">N°</t>
  </si>
  <si>
    <t xml:space="preserve">Client</t>
  </si>
  <si>
    <t xml:space="preserve">Type de client</t>
  </si>
  <si>
    <t xml:space="preserve">Description</t>
  </si>
  <si>
    <t xml:space="preserve">Date du devis</t>
  </si>
  <si>
    <t xml:space="preserve">Devis HT</t>
  </si>
  <si>
    <t xml:space="preserve">Statut</t>
  </si>
  <si>
    <t xml:space="preserve">Date de facture</t>
  </si>
  <si>
    <t xml:space="preserve">Facturé TTC</t>
  </si>
  <si>
    <t xml:space="preserve">Échéance</t>
  </si>
  <si>
    <t xml:space="preserve">Reste dû</t>
  </si>
  <si>
    <t xml:space="preserve">Retard (jours)</t>
  </si>
  <si>
    <t xml:space="preserve">2026-001</t>
  </si>
  <si>
    <t xml:space="preserve">Mme Dupont</t>
  </si>
  <si>
    <t xml:space="preserve">Particulier</t>
  </si>
  <si>
    <t xml:space="preserve">EXEMPLE — Bibliothèque sur mesure en chêne</t>
  </si>
  <si>
    <t xml:space="preserve">Facturé</t>
  </si>
  <si>
    <t xml:space="preserve">2026-002</t>
  </si>
  <si>
    <t xml:space="preserve">SARL Bâti Sud</t>
  </si>
  <si>
    <t xml:space="preserve">Professionnel</t>
  </si>
  <si>
    <t xml:space="preserve">EXEMPLE — Pose de 6 portes intérieures</t>
  </si>
  <si>
    <t xml:space="preserve">2026-003</t>
  </si>
  <si>
    <t xml:space="preserve">Syndic Les Tilleuls</t>
  </si>
  <si>
    <t xml:space="preserve">EXEMPLE — Remplacement porte de hall</t>
  </si>
  <si>
    <t xml:space="preserve">2026-004</t>
  </si>
  <si>
    <t xml:space="preserve">M. Martin</t>
  </si>
  <si>
    <t xml:space="preserve">EXEMPLE — Escalier bois, réparation marches</t>
  </si>
  <si>
    <t xml:space="preserve">Devis signé</t>
  </si>
  <si>
    <t xml:space="preserve">2026-005</t>
  </si>
  <si>
    <t xml:space="preserve">Mme Leroy</t>
  </si>
  <si>
    <t xml:space="preserve">EXEMPLE — Dressing sous pente</t>
  </si>
  <si>
    <t xml:space="preserve">Devis envoyé</t>
  </si>
  <si>
    <t xml:space="preserve">Encaissements (paiements reçus)</t>
  </si>
  <si>
    <t xml:space="preserve">Un paiement par ligne : acompte, solde, avance… Reprenez le n° du chantier de l'onglet Chantiers. Colonnes jaunes à remplir.</t>
  </si>
  <si>
    <t xml:space="preserve">Date d'encaissement</t>
  </si>
  <si>
    <t xml:space="preserve">N° chantier</t>
  </si>
  <si>
    <t xml:space="preserve">Montant reçu</t>
  </si>
  <si>
    <t xml:space="preserve">Mode</t>
  </si>
  <si>
    <t xml:space="preserve">Client (rappel)</t>
  </si>
  <si>
    <t xml:space="preserve">Virement</t>
  </si>
  <si>
    <t xml:space="preserve">Chèque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</si>
</sst>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;[RED]\-#,##0.00&quot; €&quot;;\-"/>
    <numFmt numFmtId="166" formatCode="0.0\ %"/>
    <numFmt numFmtId="167" formatCode="#,##0&quot; €&quot;"/>
    <numFmt numFmtId="168" formatCode="0"/>
    <numFmt numFmtId="169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C40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7D5D3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EFE6"/>
        <bgColor rgb="FFF9F9F9"/>
      </patternFill>
    </fill>
    <fill>
      <patternFill patternType="solid">
        <fgColor rgb="FF8B6F47"/>
        <bgColor rgb="FF7D5D3B"/>
      </patternFill>
    </fill>
    <fill>
      <patternFill patternType="solid">
        <fgColor rgb="FFFFF2CC"/>
        <bgColor rgb="FFF5EF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B896"/>
      </left>
      <right style="thin">
        <color rgb="FFC9B896"/>
      </right>
      <top style="thin">
        <color rgb="FFC9B896"/>
      </top>
      <bottom style="thin">
        <color rgb="FFC9B8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B6F47"/>
      <rgbColor rgb="FF800080"/>
      <rgbColor rgb="FF008080"/>
      <rgbColor rgb="FFC9B896"/>
      <rgbColor rgb="FF878787"/>
      <rgbColor rgb="FF9999FF"/>
      <rgbColor rgb="FF7D5D3B"/>
      <rgbColor rgb="FFFFF2CC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EF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C40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 encaissé par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bord'!B22</c:f>
              <c:strCache>
                <c:ptCount val="1"/>
                <c:pt idx="0">
                  <c:v>Encaissé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bord'!$A$23:$A$34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'Tableau de bord'!$B$23:$B$34</c:f>
              <c:numCache>
                <c:formatCode>#,##0.00" €";[RED]\-#,##0.00" €";\-</c:formatCode>
                <c:ptCount val="12"/>
                <c:pt idx="0">
                  <c:v>1440</c:v>
                </c:pt>
                <c:pt idx="1">
                  <c:v>0</c:v>
                </c:pt>
                <c:pt idx="2">
                  <c:v>3360</c:v>
                </c:pt>
                <c:pt idx="3">
                  <c:v>0</c:v>
                </c:pt>
                <c:pt idx="4">
                  <c:v>2650</c:v>
                </c:pt>
                <c:pt idx="5">
                  <c:v>570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9764984"/>
        <c:axId val="59038567"/>
      </c:barChart>
      <c:catAx>
        <c:axId val="19764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038567"/>
        <c:crosses val="autoZero"/>
        <c:auto val="1"/>
        <c:lblAlgn val="ctr"/>
        <c:lblOffset val="100"/>
        <c:noMultiLvlLbl val="0"/>
      </c:catAx>
      <c:valAx>
        <c:axId val="590385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7649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160920</xdr:rowOff>
    </xdr:from>
    <xdr:to>
      <xdr:col>7</xdr:col>
      <xdr:colOff>416160</xdr:colOff>
      <xdr:row>34</xdr:row>
      <xdr:rowOff>182880</xdr:rowOff>
    </xdr:to>
    <xdr:graphicFrame>
      <xdr:nvGraphicFramePr>
        <xdr:cNvPr id="0" name="Chart 1"/>
        <xdr:cNvGraphicFramePr/>
      </xdr:nvGraphicFramePr>
      <xdr:xfrm>
        <a:off x="6061680" y="4000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ev-ix.fr/?utm_source=modele_excel&amp;utm_medium=fichier&amp;utm_campaign=suivi_chantier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dev-ix.fr/?utm_source=modele_excel&amp;utm_medium=fichier&amp;utm_campaign=suivi_chantiers" TargetMode="External"/><Relationship Id="rId2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23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23.85" hidden="false" customHeight="false" outlineLevel="0" collapsed="false">
      <c r="A14" s="2" t="s">
        <v>10</v>
      </c>
    </row>
    <row r="15" customFormat="false" ht="23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13</v>
      </c>
    </row>
    <row r="19" customFormat="false" ht="23.8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 t="s">
        <v>15</v>
      </c>
    </row>
    <row r="21" customFormat="false" ht="23.85" hidden="false" customHeight="false" outlineLevel="0" collapsed="false">
      <c r="A21" s="2" t="s">
        <v>16</v>
      </c>
    </row>
  </sheetData>
  <hyperlinks>
    <hyperlink ref="A16" r:id="rId1" display="→ Faites vos devis et factures avec DEV-IX, gratuit pendant la bêta : https://www.dev-ix.fr/?utm_source=modele_excel&amp;utm_medium=fichier&amp;utm_campaign=suivi_chantier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8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5" t="str">
        <f aca="false">"Tableau de bord " &amp; Paramètres!B3</f>
        <v>Tableau de bord 2026</v>
      </c>
    </row>
    <row r="2" customFormat="false" ht="15" hidden="false" customHeight="false" outlineLevel="0" collapsed="false">
      <c r="A2" s="6" t="s">
        <v>17</v>
      </c>
    </row>
    <row r="4" customFormat="false" ht="15" hidden="false" customHeight="false" outlineLevel="0" collapsed="false">
      <c r="A4" s="7" t="s">
        <v>18</v>
      </c>
      <c r="B4" s="8" t="n">
        <f aca="false">SUMIFS(Encaissements!$C$5:$C$304,Encaissements!$A$5:$A$304,"&gt;="&amp;DATE(Paramètres!$B$3,1,1),Encaissements!$A$5:$A$304,"&lt;"&amp;DATE(Paramètres!$B$3+1,1,1))</f>
        <v>8020</v>
      </c>
      <c r="D4" s="6" t="s">
        <v>19</v>
      </c>
    </row>
    <row r="5" customFormat="false" ht="15" hidden="false" customHeight="false" outlineLevel="0" collapsed="false">
      <c r="A5" s="7" t="s">
        <v>20</v>
      </c>
      <c r="B5" s="8" t="n">
        <f aca="false">Paramètres!B18</f>
        <v>37500</v>
      </c>
    </row>
    <row r="6" customFormat="false" ht="15" hidden="false" customHeight="false" outlineLevel="0" collapsed="false">
      <c r="A6" s="7" t="s">
        <v>21</v>
      </c>
      <c r="B6" s="9" t="n">
        <f aca="false">IF(B5=0,0,B4/B5)</f>
        <v>0.213866666666667</v>
      </c>
    </row>
    <row r="7" customFormat="false" ht="15" hidden="false" customHeight="false" outlineLevel="0" collapsed="false">
      <c r="A7" s="7" t="s">
        <v>22</v>
      </c>
      <c r="B7" s="8" t="n">
        <f aca="false">B5-B4</f>
        <v>29480</v>
      </c>
      <c r="D7" s="6" t="s">
        <v>23</v>
      </c>
    </row>
    <row r="8" customFormat="false" ht="30" hidden="false" customHeight="true" outlineLevel="0" collapsed="false">
      <c r="A8" s="7" t="s">
        <v>24</v>
      </c>
      <c r="B8" s="10" t="str">
        <f aca="false">IF(B4&gt;Paramètres!B19,"⚠ Seuil majoré dépassé : TVA due dès le premier jour du dépassement",IF(B4&gt;B5,"⚠ Seuil dépassé : TVA due au 1er janvier prochain si dépassement 2 années de suite (vérifiez)",IF(B6&gt;=0.8,"Attention : 80 % du seuil atteints","OK")))</f>
        <v>OK</v>
      </c>
      <c r="C8" s="10"/>
      <c r="D8" s="6" t="s">
        <v>25</v>
      </c>
    </row>
    <row r="9" customFormat="false" ht="15" hidden="false" customHeight="false" outlineLevel="0" collapsed="false">
      <c r="A9" s="7" t="s">
        <v>26</v>
      </c>
      <c r="B9" s="8" t="n">
        <f aca="false">Paramètres!B20</f>
        <v>83600</v>
      </c>
    </row>
    <row r="10" customFormat="false" ht="15" hidden="false" customHeight="false" outlineLevel="0" collapsed="false">
      <c r="A10" s="7" t="s">
        <v>27</v>
      </c>
      <c r="B10" s="9" t="n">
        <f aca="false">IF(B9=0,0,B4/B9)</f>
        <v>0.095933014354067</v>
      </c>
    </row>
    <row r="11" customFormat="false" ht="15" hidden="false" customHeight="false" outlineLevel="0" collapsed="false">
      <c r="A11" s="7" t="s">
        <v>28</v>
      </c>
      <c r="B11" s="8" t="n">
        <f aca="false">B4*Paramètres!B24</f>
        <v>1724.3</v>
      </c>
      <c r="D11" s="6" t="s">
        <v>29</v>
      </c>
    </row>
    <row r="12" customFormat="false" ht="15" hidden="false" customHeight="false" outlineLevel="0" collapsed="false">
      <c r="A12" s="7" t="s">
        <v>30</v>
      </c>
      <c r="B12" s="8" t="n">
        <f aca="false">B4-B11</f>
        <v>6295.7</v>
      </c>
      <c r="D12" s="6" t="s">
        <v>31</v>
      </c>
    </row>
    <row r="13" customFormat="false" ht="15" hidden="false" customHeight="false" outlineLevel="0" collapsed="false">
      <c r="A13" s="11"/>
      <c r="B13" s="11"/>
    </row>
    <row r="14" customFormat="false" ht="15" hidden="false" customHeight="false" outlineLevel="0" collapsed="false">
      <c r="A14" s="7" t="s">
        <v>32</v>
      </c>
      <c r="B14" s="8" t="n">
        <f aca="false">SUMIFS(Chantiers!$F$5:$F$304,Chantiers!$G$5:$G$304,"Devis envoyé")</f>
        <v>3200</v>
      </c>
      <c r="D14" s="6" t="s">
        <v>33</v>
      </c>
    </row>
    <row r="15" customFormat="false" ht="15" hidden="false" customHeight="false" outlineLevel="0" collapsed="false">
      <c r="A15" s="7" t="s">
        <v>34</v>
      </c>
      <c r="B15" s="8" t="n">
        <f aca="false">SUMIFS(Chantiers!$F$5:$F$304,Chantiers!$G$5:$G$304,"Devis signé")+SUMIFS(Chantiers!$F$5:$F$304,Chantiers!$G$5:$G$304,"En cours")+SUMIFS(Chantiers!$F$5:$F$304,Chantiers!$G$5:$G$304,"Terminé")</f>
        <v>1200</v>
      </c>
      <c r="D15" s="6" t="s">
        <v>35</v>
      </c>
    </row>
    <row r="16" customFormat="false" ht="15" hidden="false" customHeight="false" outlineLevel="0" collapsed="false">
      <c r="A16" s="7" t="s">
        <v>36</v>
      </c>
      <c r="B16" s="8" t="n">
        <f aca="false">SUMIFS(Chantiers!$L$5:$L$304,Chantiers!$L$5:$L$304,"&gt;0")</f>
        <v>1330</v>
      </c>
      <c r="D16" s="6" t="s">
        <v>37</v>
      </c>
    </row>
    <row r="17" customFormat="false" ht="15" hidden="false" customHeight="false" outlineLevel="0" collapsed="false">
      <c r="A17" s="11" t="s">
        <v>38</v>
      </c>
      <c r="B17" s="8" t="n">
        <f aca="false">SUMIFS(Chantiers!$L$5:$L$304,Chantiers!$M$5:$M$304,"&gt;0")</f>
        <v>1330</v>
      </c>
      <c r="D17" s="6" t="s">
        <v>39</v>
      </c>
    </row>
    <row r="18" customFormat="false" ht="15" hidden="false" customHeight="false" outlineLevel="0" collapsed="false">
      <c r="A18" s="7" t="s">
        <v>40</v>
      </c>
      <c r="B18" s="9" t="n">
        <f aca="false">IFERROR((COUNTIF(Chantiers!$G$5:$G$304,"Devis signé")+COUNTIF(Chantiers!$G$5:$G$304,"En cours")+COUNTIF(Chantiers!$G$5:$G$304,"Terminé")+COUNTIF(Chantiers!$G$5:$G$304,"Facturé"))/(COUNTA(Chantiers!$A$5:$A$304)-COUNTIF(Chantiers!$G$5:$G$304,"Devis envoyé")),0)</f>
        <v>1</v>
      </c>
      <c r="D18" s="6" t="s">
        <v>41</v>
      </c>
    </row>
    <row r="21" customFormat="false" ht="15" hidden="false" customHeight="false" outlineLevel="0" collapsed="false">
      <c r="A21" s="7" t="s">
        <v>42</v>
      </c>
    </row>
    <row r="22" customFormat="false" ht="15" hidden="false" customHeight="false" outlineLevel="0" collapsed="false">
      <c r="A22" s="12" t="s">
        <v>43</v>
      </c>
      <c r="B22" s="12" t="s">
        <v>44</v>
      </c>
      <c r="C22" s="12" t="s">
        <v>45</v>
      </c>
    </row>
    <row r="23" customFormat="false" ht="15" hidden="false" customHeight="false" outlineLevel="0" collapsed="false">
      <c r="A23" s="13" t="s">
        <v>46</v>
      </c>
      <c r="B23" s="14" t="n">
        <f aca="false">SUMIFS(Encaissements!$C$5:$C$304,Encaissements!$A$5:$A$304,"&gt;="&amp;DATE(Paramètres!$B$3,1,1),Encaissements!$A$5:$A$304,"&lt;"&amp;DATE(Paramètres!$B$3+IF(1=12,1,0),IF(1=12,1,1+1),1))</f>
        <v>1440</v>
      </c>
      <c r="C23" s="14" t="n">
        <f aca="false">SUM($B$23:B23)</f>
        <v>1440</v>
      </c>
    </row>
    <row r="24" customFormat="false" ht="15" hidden="false" customHeight="false" outlineLevel="0" collapsed="false">
      <c r="A24" s="13" t="s">
        <v>47</v>
      </c>
      <c r="B24" s="14" t="n">
        <f aca="false">SUMIFS(Encaissements!$C$5:$C$304,Encaissements!$A$5:$A$304,"&gt;="&amp;DATE(Paramètres!$B$3,2,1),Encaissements!$A$5:$A$304,"&lt;"&amp;DATE(Paramètres!$B$3+IF(2=12,1,0),IF(2=12,1,2+1),1))</f>
        <v>0</v>
      </c>
      <c r="C24" s="14" t="n">
        <f aca="false">SUM($B$23:B24)</f>
        <v>1440</v>
      </c>
    </row>
    <row r="25" customFormat="false" ht="15" hidden="false" customHeight="false" outlineLevel="0" collapsed="false">
      <c r="A25" s="13" t="s">
        <v>48</v>
      </c>
      <c r="B25" s="14" t="n">
        <f aca="false">SUMIFS(Encaissements!$C$5:$C$304,Encaissements!$A$5:$A$304,"&gt;="&amp;DATE(Paramètres!$B$3,3,1),Encaissements!$A$5:$A$304,"&lt;"&amp;DATE(Paramètres!$B$3+IF(3=12,1,0),IF(3=12,1,3+1),1))</f>
        <v>3360</v>
      </c>
      <c r="C25" s="14" t="n">
        <f aca="false">SUM($B$23:B25)</f>
        <v>4800</v>
      </c>
    </row>
    <row r="26" customFormat="false" ht="15" hidden="false" customHeight="false" outlineLevel="0" collapsed="false">
      <c r="A26" s="13" t="s">
        <v>49</v>
      </c>
      <c r="B26" s="14" t="n">
        <f aca="false">SUMIFS(Encaissements!$C$5:$C$304,Encaissements!$A$5:$A$304,"&gt;="&amp;DATE(Paramètres!$B$3,4,1),Encaissements!$A$5:$A$304,"&lt;"&amp;DATE(Paramètres!$B$3+IF(4=12,1,0),IF(4=12,1,4+1),1))</f>
        <v>0</v>
      </c>
      <c r="C26" s="14" t="n">
        <f aca="false">SUM($B$23:B26)</f>
        <v>4800</v>
      </c>
    </row>
    <row r="27" customFormat="false" ht="15" hidden="false" customHeight="false" outlineLevel="0" collapsed="false">
      <c r="A27" s="13" t="s">
        <v>50</v>
      </c>
      <c r="B27" s="14" t="n">
        <f aca="false">SUMIFS(Encaissements!$C$5:$C$304,Encaissements!$A$5:$A$304,"&gt;="&amp;DATE(Paramètres!$B$3,5,1),Encaissements!$A$5:$A$304,"&lt;"&amp;DATE(Paramètres!$B$3+IF(5=12,1,0),IF(5=12,1,5+1),1))</f>
        <v>2650</v>
      </c>
      <c r="C27" s="14" t="n">
        <f aca="false">SUM($B$23:B27)</f>
        <v>7450</v>
      </c>
    </row>
    <row r="28" customFormat="false" ht="15" hidden="false" customHeight="false" outlineLevel="0" collapsed="false">
      <c r="A28" s="13" t="s">
        <v>51</v>
      </c>
      <c r="B28" s="14" t="n">
        <f aca="false">SUMIFS(Encaissements!$C$5:$C$304,Encaissements!$A$5:$A$304,"&gt;="&amp;DATE(Paramètres!$B$3,6,1),Encaissements!$A$5:$A$304,"&lt;"&amp;DATE(Paramètres!$B$3+IF(6=12,1,0),IF(6=12,1,6+1),1))</f>
        <v>570</v>
      </c>
      <c r="C28" s="14" t="n">
        <f aca="false">SUM($B$23:B28)</f>
        <v>8020</v>
      </c>
    </row>
    <row r="29" customFormat="false" ht="15" hidden="false" customHeight="false" outlineLevel="0" collapsed="false">
      <c r="A29" s="13" t="s">
        <v>52</v>
      </c>
      <c r="B29" s="14" t="n">
        <f aca="false">SUMIFS(Encaissements!$C$5:$C$304,Encaissements!$A$5:$A$304,"&gt;="&amp;DATE(Paramètres!$B$3,7,1),Encaissements!$A$5:$A$304,"&lt;"&amp;DATE(Paramètres!$B$3+IF(7=12,1,0),IF(7=12,1,7+1),1))</f>
        <v>0</v>
      </c>
      <c r="C29" s="14" t="n">
        <f aca="false">SUM($B$23:B29)</f>
        <v>8020</v>
      </c>
    </row>
    <row r="30" customFormat="false" ht="15" hidden="false" customHeight="false" outlineLevel="0" collapsed="false">
      <c r="A30" s="13" t="s">
        <v>53</v>
      </c>
      <c r="B30" s="14" t="n">
        <f aca="false">SUMIFS(Encaissements!$C$5:$C$304,Encaissements!$A$5:$A$304,"&gt;="&amp;DATE(Paramètres!$B$3,8,1),Encaissements!$A$5:$A$304,"&lt;"&amp;DATE(Paramètres!$B$3+IF(8=12,1,0),IF(8=12,1,8+1),1))</f>
        <v>0</v>
      </c>
      <c r="C30" s="14" t="n">
        <f aca="false">SUM($B$23:B30)</f>
        <v>8020</v>
      </c>
    </row>
    <row r="31" customFormat="false" ht="15" hidden="false" customHeight="false" outlineLevel="0" collapsed="false">
      <c r="A31" s="13" t="s">
        <v>54</v>
      </c>
      <c r="B31" s="14" t="n">
        <f aca="false">SUMIFS(Encaissements!$C$5:$C$304,Encaissements!$A$5:$A$304,"&gt;="&amp;DATE(Paramètres!$B$3,9,1),Encaissements!$A$5:$A$304,"&lt;"&amp;DATE(Paramètres!$B$3+IF(9=12,1,0),IF(9=12,1,9+1),1))</f>
        <v>0</v>
      </c>
      <c r="C31" s="14" t="n">
        <f aca="false">SUM($B$23:B31)</f>
        <v>8020</v>
      </c>
    </row>
    <row r="32" customFormat="false" ht="15" hidden="false" customHeight="false" outlineLevel="0" collapsed="false">
      <c r="A32" s="13" t="s">
        <v>55</v>
      </c>
      <c r="B32" s="14" t="n">
        <f aca="false">SUMIFS(Encaissements!$C$5:$C$304,Encaissements!$A$5:$A$304,"&gt;="&amp;DATE(Paramètres!$B$3,10,1),Encaissements!$A$5:$A$304,"&lt;"&amp;DATE(Paramètres!$B$3+IF(10=12,1,0),IF(10=12,1,10+1),1))</f>
        <v>0</v>
      </c>
      <c r="C32" s="14" t="n">
        <f aca="false">SUM($B$23:B32)</f>
        <v>8020</v>
      </c>
    </row>
    <row r="33" customFormat="false" ht="15" hidden="false" customHeight="false" outlineLevel="0" collapsed="false">
      <c r="A33" s="13" t="s">
        <v>56</v>
      </c>
      <c r="B33" s="14" t="n">
        <f aca="false">SUMIFS(Encaissements!$C$5:$C$304,Encaissements!$A$5:$A$304,"&gt;="&amp;DATE(Paramètres!$B$3,11,1),Encaissements!$A$5:$A$304,"&lt;"&amp;DATE(Paramètres!$B$3+IF(11=12,1,0),IF(11=12,1,11+1),1))</f>
        <v>0</v>
      </c>
      <c r="C33" s="14" t="n">
        <f aca="false">SUM($B$23:B33)</f>
        <v>8020</v>
      </c>
    </row>
    <row r="34" customFormat="false" ht="15" hidden="false" customHeight="false" outlineLevel="0" collapsed="false">
      <c r="A34" s="13" t="s">
        <v>57</v>
      </c>
      <c r="B34" s="14" t="n">
        <f aca="false">SUMIFS(Encaissements!$C$5:$C$304,Encaissements!$A$5:$A$304,"&gt;="&amp;DATE(Paramètres!$B$3,12,1),Encaissements!$A$5:$A$304,"&lt;"&amp;DATE(Paramètres!$B$3+IF(12=12,1,0),IF(12=12,1,12+1),1))</f>
        <v>0</v>
      </c>
      <c r="C34" s="14" t="n">
        <f aca="false">SUM($B$23:B34)</f>
        <v>8020</v>
      </c>
    </row>
    <row r="35" customFormat="false" ht="15" hidden="false" customHeight="false" outlineLevel="0" collapsed="false">
      <c r="A35" s="7" t="s">
        <v>58</v>
      </c>
      <c r="B35" s="15" t="n">
        <f aca="false">SUM(B23:B34)</f>
        <v>8020</v>
      </c>
    </row>
    <row r="38" customFormat="false" ht="15" hidden="false" customHeight="false" outlineLevel="0" collapsed="false">
      <c r="A38" s="16" t="s">
        <v>59</v>
      </c>
    </row>
  </sheetData>
  <mergeCells count="1">
    <mergeCell ref="B8:C8"/>
  </mergeCells>
  <hyperlinks>
    <hyperlink ref="A38" r:id="rId1" display="Faites vos devis et factures avec DEV-IX : mentions obligatoires 2026, signature en ligne, relances automatiques. Gratuit pendant la bêta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5" t="s">
        <v>60</v>
      </c>
    </row>
    <row r="3" customFormat="false" ht="15" hidden="false" customHeight="false" outlineLevel="0" collapsed="false">
      <c r="A3" s="11" t="s">
        <v>61</v>
      </c>
      <c r="B3" s="17" t="n">
        <v>2026</v>
      </c>
      <c r="C3" s="6" t="s">
        <v>62</v>
      </c>
    </row>
    <row r="4" customFormat="false" ht="15" hidden="false" customHeight="false" outlineLevel="0" collapsed="false">
      <c r="A4" s="11" t="s">
        <v>63</v>
      </c>
      <c r="B4" s="18" t="s">
        <v>64</v>
      </c>
      <c r="C4" s="6" t="s">
        <v>65</v>
      </c>
    </row>
    <row r="5" customFormat="false" ht="15" hidden="false" customHeight="false" outlineLevel="0" collapsed="false">
      <c r="A5" s="11" t="s">
        <v>66</v>
      </c>
      <c r="B5" s="18" t="s">
        <v>67</v>
      </c>
      <c r="C5" s="6" t="s">
        <v>68</v>
      </c>
    </row>
    <row r="6" customFormat="false" ht="15" hidden="false" customHeight="false" outlineLevel="0" collapsed="false">
      <c r="A6" s="11" t="s">
        <v>69</v>
      </c>
      <c r="B6" s="18" t="s">
        <v>70</v>
      </c>
      <c r="C6" s="6" t="s">
        <v>71</v>
      </c>
    </row>
    <row r="8" customFormat="false" ht="15" hidden="false" customHeight="false" outlineLevel="0" collapsed="false">
      <c r="A8" s="7" t="s">
        <v>72</v>
      </c>
    </row>
    <row r="9" customFormat="false" ht="15" hidden="false" customHeight="false" outlineLevel="0" collapsed="false">
      <c r="A9" s="12" t="s">
        <v>73</v>
      </c>
      <c r="B9" s="12" t="s">
        <v>64</v>
      </c>
      <c r="C9" s="12" t="s">
        <v>74</v>
      </c>
    </row>
    <row r="10" customFormat="false" ht="15" hidden="false" customHeight="false" outlineLevel="0" collapsed="false">
      <c r="A10" s="11" t="s">
        <v>20</v>
      </c>
      <c r="B10" s="19" t="n">
        <v>37500</v>
      </c>
      <c r="C10" s="19" t="n">
        <v>85000</v>
      </c>
    </row>
    <row r="11" customFormat="false" ht="15" hidden="false" customHeight="false" outlineLevel="0" collapsed="false">
      <c r="A11" s="11" t="s">
        <v>75</v>
      </c>
      <c r="B11" s="19" t="n">
        <v>41250</v>
      </c>
      <c r="C11" s="19" t="n">
        <v>93500</v>
      </c>
    </row>
    <row r="12" customFormat="false" ht="15" hidden="false" customHeight="false" outlineLevel="0" collapsed="false">
      <c r="A12" s="11" t="s">
        <v>76</v>
      </c>
      <c r="B12" s="19" t="n">
        <v>83600</v>
      </c>
      <c r="C12" s="19" t="n">
        <v>203100</v>
      </c>
    </row>
    <row r="13" customFormat="false" ht="15" hidden="false" customHeight="false" outlineLevel="0" collapsed="false">
      <c r="A13" s="11" t="s">
        <v>77</v>
      </c>
      <c r="B13" s="20" t="n">
        <v>0.212</v>
      </c>
      <c r="C13" s="20" t="n">
        <v>0.123</v>
      </c>
    </row>
    <row r="14" customFormat="false" ht="15" hidden="false" customHeight="false" outlineLevel="0" collapsed="false">
      <c r="A14" s="11" t="s">
        <v>78</v>
      </c>
      <c r="B14" s="20" t="n">
        <v>0.003</v>
      </c>
      <c r="C14" s="20" t="n">
        <v>0.003</v>
      </c>
    </row>
    <row r="15" customFormat="false" ht="15" hidden="false" customHeight="false" outlineLevel="0" collapsed="false">
      <c r="A15" s="11" t="s">
        <v>79</v>
      </c>
      <c r="B15" s="20" t="n">
        <v>0.017</v>
      </c>
      <c r="C15" s="20" t="n">
        <v>0.01</v>
      </c>
    </row>
    <row r="17" customFormat="false" ht="15" hidden="false" customHeight="false" outlineLevel="0" collapsed="false">
      <c r="A17" s="7" t="s">
        <v>80</v>
      </c>
    </row>
    <row r="18" customFormat="false" ht="15" hidden="false" customHeight="false" outlineLevel="0" collapsed="false">
      <c r="A18" s="11" t="s">
        <v>20</v>
      </c>
      <c r="B18" s="21" t="n">
        <f aca="false">IF($B$4="Prestations de services (BIC)",B10,C10)</f>
        <v>37500</v>
      </c>
    </row>
    <row r="19" customFormat="false" ht="15" hidden="false" customHeight="false" outlineLevel="0" collapsed="false">
      <c r="A19" s="11" t="s">
        <v>81</v>
      </c>
      <c r="B19" s="21" t="n">
        <f aca="false">IF($B$4="Prestations de services (BIC)",B11,C11)</f>
        <v>41250</v>
      </c>
    </row>
    <row r="20" customFormat="false" ht="15" hidden="false" customHeight="false" outlineLevel="0" collapsed="false">
      <c r="A20" s="11" t="s">
        <v>82</v>
      </c>
      <c r="B20" s="21" t="n">
        <f aca="false">IF($B$4="Prestations de services (BIC)",B12,C12)</f>
        <v>83600</v>
      </c>
    </row>
    <row r="21" customFormat="false" ht="15" hidden="false" customHeight="false" outlineLevel="0" collapsed="false">
      <c r="A21" s="11" t="s">
        <v>83</v>
      </c>
      <c r="B21" s="22" t="n">
        <f aca="false">IF($B$4="Prestations de services (BIC)",B13,C13)</f>
        <v>0.212</v>
      </c>
    </row>
    <row r="22" customFormat="false" ht="15" hidden="false" customHeight="false" outlineLevel="0" collapsed="false">
      <c r="A22" s="11" t="s">
        <v>84</v>
      </c>
      <c r="B22" s="22" t="n">
        <f aca="false">IF($B$4="Prestations de services (BIC)",B14,C14)</f>
        <v>0.003</v>
      </c>
    </row>
    <row r="23" customFormat="false" ht="15" hidden="false" customHeight="false" outlineLevel="0" collapsed="false">
      <c r="A23" s="11" t="s">
        <v>85</v>
      </c>
      <c r="B23" s="22" t="n">
        <f aca="false">IF($B$4="Prestations de services (BIC)",B15,C15)</f>
        <v>0.017</v>
      </c>
    </row>
    <row r="24" customFormat="false" ht="15" hidden="false" customHeight="false" outlineLevel="0" collapsed="false">
      <c r="A24" s="7" t="s">
        <v>86</v>
      </c>
      <c r="B24" s="23" t="n">
        <f aca="false">B21+B22+IF($B$6="Oui",B23,0)</f>
        <v>0.215</v>
      </c>
      <c r="C24" s="6" t="s">
        <v>87</v>
      </c>
    </row>
  </sheetData>
  <dataValidations count="2">
    <dataValidation allowBlank="false" errorStyle="stop" operator="between" showDropDown="false" showErrorMessage="false" showInputMessage="false" sqref="B4" type="list">
      <formula1>"Prestations de services (BIC),Ventes de marchandises"</formula1>
      <formula2>0</formula2>
    </dataValidation>
    <dataValidation allowBlank="false" errorStyle="stop" operator="between" showDropDown="false" showErrorMessage="false" showInputMessage="false" sqref="B5:B6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12" min="8" style="0" width="13"/>
    <col collapsed="false" customWidth="true" hidden="false" outlineLevel="0" max="13" min="13" style="0" width="12"/>
  </cols>
  <sheetData>
    <row r="1" customFormat="false" ht="17.35" hidden="false" customHeight="false" outlineLevel="0" collapsed="false">
      <c r="A1" s="5" t="s">
        <v>88</v>
      </c>
    </row>
    <row r="2" customFormat="false" ht="15" hidden="false" customHeight="false" outlineLevel="0" collapsed="false">
      <c r="A2" s="6" t="s">
        <v>89</v>
      </c>
    </row>
    <row r="4" customFormat="false" ht="31.5" hidden="false" customHeight="true" outlineLevel="0" collapsed="false">
      <c r="A4" s="24" t="s">
        <v>90</v>
      </c>
      <c r="B4" s="24" t="s">
        <v>91</v>
      </c>
      <c r="C4" s="24" t="s">
        <v>92</v>
      </c>
      <c r="D4" s="24" t="s">
        <v>93</v>
      </c>
      <c r="E4" s="24" t="s">
        <v>94</v>
      </c>
      <c r="F4" s="24" t="s">
        <v>95</v>
      </c>
      <c r="G4" s="24" t="s">
        <v>96</v>
      </c>
      <c r="H4" s="24" t="s">
        <v>97</v>
      </c>
      <c r="I4" s="24" t="s">
        <v>98</v>
      </c>
      <c r="J4" s="24" t="s">
        <v>99</v>
      </c>
      <c r="K4" s="24" t="s">
        <v>44</v>
      </c>
      <c r="L4" s="24" t="s">
        <v>100</v>
      </c>
      <c r="M4" s="24" t="s">
        <v>101</v>
      </c>
    </row>
    <row r="5" customFormat="false" ht="15" hidden="false" customHeight="false" outlineLevel="0" collapsed="false">
      <c r="A5" s="18" t="s">
        <v>102</v>
      </c>
      <c r="B5" s="18" t="s">
        <v>103</v>
      </c>
      <c r="C5" s="18" t="s">
        <v>104</v>
      </c>
      <c r="D5" s="18" t="s">
        <v>105</v>
      </c>
      <c r="E5" s="25" t="n">
        <v>46034</v>
      </c>
      <c r="F5" s="26" t="n">
        <v>4800</v>
      </c>
      <c r="G5" s="18" t="s">
        <v>106</v>
      </c>
      <c r="H5" s="25" t="n">
        <v>46073</v>
      </c>
      <c r="I5" s="26" t="n">
        <v>4800</v>
      </c>
      <c r="J5" s="25" t="n">
        <v>46103</v>
      </c>
      <c r="K5" s="21" t="n">
        <f aca="false">IF(A5="","",SUMIFS(Encaissements!$C$5:$C$304,Encaissements!$B$5:$B$304,A5))</f>
        <v>4800</v>
      </c>
      <c r="L5" s="21" t="n">
        <f aca="false">IF(I5="","",I5-K5)</f>
        <v>0</v>
      </c>
      <c r="M5" s="27" t="str">
        <f aca="true">IF(OR(J5="",L5&lt;=0),"",MAX(0,TODAY()-J5))</f>
        <v/>
      </c>
    </row>
    <row r="6" customFormat="false" ht="15" hidden="false" customHeight="false" outlineLevel="0" collapsed="false">
      <c r="A6" s="18" t="s">
        <v>107</v>
      </c>
      <c r="B6" s="18" t="s">
        <v>108</v>
      </c>
      <c r="C6" s="18" t="s">
        <v>109</v>
      </c>
      <c r="D6" s="18" t="s">
        <v>110</v>
      </c>
      <c r="E6" s="25" t="n">
        <v>46084</v>
      </c>
      <c r="F6" s="26" t="n">
        <v>2650</v>
      </c>
      <c r="G6" s="18" t="s">
        <v>106</v>
      </c>
      <c r="H6" s="25" t="n">
        <v>46127</v>
      </c>
      <c r="I6" s="26" t="n">
        <v>2650</v>
      </c>
      <c r="J6" s="25" t="n">
        <v>46157</v>
      </c>
      <c r="K6" s="21" t="n">
        <f aca="false">IF(A6="","",SUMIFS(Encaissements!$C$5:$C$304,Encaissements!$B$5:$B$304,A6))</f>
        <v>2650</v>
      </c>
      <c r="L6" s="21" t="n">
        <f aca="false">IF(I6="","",I6-K6)</f>
        <v>0</v>
      </c>
      <c r="M6" s="27" t="str">
        <f aca="true">IF(OR(J6="",L6&lt;=0),"",MAX(0,TODAY()-J6))</f>
        <v/>
      </c>
    </row>
    <row r="7" customFormat="false" ht="15" hidden="false" customHeight="false" outlineLevel="0" collapsed="false">
      <c r="A7" s="18" t="s">
        <v>111</v>
      </c>
      <c r="B7" s="18" t="s">
        <v>112</v>
      </c>
      <c r="C7" s="18" t="s">
        <v>109</v>
      </c>
      <c r="D7" s="18" t="s">
        <v>113</v>
      </c>
      <c r="E7" s="25" t="n">
        <v>46183</v>
      </c>
      <c r="F7" s="26" t="n">
        <v>1900</v>
      </c>
      <c r="G7" s="18" t="s">
        <v>106</v>
      </c>
      <c r="H7" s="25" t="n">
        <v>46233</v>
      </c>
      <c r="I7" s="26" t="n">
        <v>1900</v>
      </c>
      <c r="J7" s="25" t="n">
        <v>46264</v>
      </c>
      <c r="K7" s="21" t="n">
        <f aca="false">IF(A7="","",SUMIFS(Encaissements!$C$5:$C$304,Encaissements!$B$5:$B$304,A7))</f>
        <v>570</v>
      </c>
      <c r="L7" s="21" t="n">
        <f aca="false">IF(I7="","",I7-K7)</f>
        <v>1330</v>
      </c>
      <c r="M7" s="27" t="n">
        <f aca="true">IF(OR(J7="",L7&lt;=0),"",MAX(0,TODAY()-J7))</f>
        <v>23</v>
      </c>
    </row>
    <row r="8" customFormat="false" ht="15" hidden="false" customHeight="false" outlineLevel="0" collapsed="false">
      <c r="A8" s="18" t="s">
        <v>114</v>
      </c>
      <c r="B8" s="18" t="s">
        <v>115</v>
      </c>
      <c r="C8" s="18" t="s">
        <v>104</v>
      </c>
      <c r="D8" s="18" t="s">
        <v>116</v>
      </c>
      <c r="E8" s="25" t="n">
        <v>46266</v>
      </c>
      <c r="F8" s="26" t="n">
        <v>1200</v>
      </c>
      <c r="G8" s="18" t="s">
        <v>117</v>
      </c>
      <c r="H8" s="25"/>
      <c r="I8" s="26"/>
      <c r="J8" s="25"/>
      <c r="K8" s="21" t="n">
        <f aca="false">IF(A8="","",SUMIFS(Encaissements!$C$5:$C$304,Encaissements!$B$5:$B$304,A8))</f>
        <v>0</v>
      </c>
      <c r="L8" s="21" t="str">
        <f aca="false">IF(I8="","",I8-K8)</f>
        <v/>
      </c>
      <c r="M8" s="27" t="str">
        <f aca="true">IF(OR(J8="",L8&lt;=0),"",MAX(0,TODAY()-J8))</f>
        <v/>
      </c>
    </row>
    <row r="9" customFormat="false" ht="15" hidden="false" customHeight="false" outlineLevel="0" collapsed="false">
      <c r="A9" s="18" t="s">
        <v>118</v>
      </c>
      <c r="B9" s="18" t="s">
        <v>119</v>
      </c>
      <c r="C9" s="18" t="s">
        <v>104</v>
      </c>
      <c r="D9" s="18" t="s">
        <v>120</v>
      </c>
      <c r="E9" s="25" t="n">
        <v>46280</v>
      </c>
      <c r="F9" s="26" t="n">
        <v>3200</v>
      </c>
      <c r="G9" s="18" t="s">
        <v>121</v>
      </c>
      <c r="H9" s="25"/>
      <c r="I9" s="26"/>
      <c r="J9" s="25"/>
      <c r="K9" s="21" t="n">
        <f aca="false">IF(A9="","",SUMIFS(Encaissements!$C$5:$C$304,Encaissements!$B$5:$B$304,A9))</f>
        <v>0</v>
      </c>
      <c r="L9" s="21" t="str">
        <f aca="false">IF(I9="","",I9-K9)</f>
        <v/>
      </c>
      <c r="M9" s="27" t="str">
        <f aca="true">IF(OR(J9="",L9&lt;=0),"",MAX(0,TODAY()-J9))</f>
        <v/>
      </c>
    </row>
    <row r="10" customFormat="false" ht="15" hidden="false" customHeight="false" outlineLevel="0" collapsed="false">
      <c r="A10" s="18"/>
      <c r="B10" s="18"/>
      <c r="C10" s="18"/>
      <c r="D10" s="18"/>
      <c r="E10" s="25"/>
      <c r="F10" s="26"/>
      <c r="G10" s="18"/>
      <c r="H10" s="25"/>
      <c r="I10" s="26"/>
      <c r="J10" s="25"/>
      <c r="K10" s="21" t="str">
        <f aca="false">IF(A10="","",SUMIFS(Encaissements!$C$5:$C$304,Encaissements!$B$5:$B$304,A10))</f>
        <v/>
      </c>
      <c r="L10" s="21" t="str">
        <f aca="false">IF(I10="","",I10-K10)</f>
        <v/>
      </c>
      <c r="M10" s="27" t="str">
        <f aca="true">IF(OR(J10="",L10&lt;=0),"",MAX(0,TODAY()-J10))</f>
        <v/>
      </c>
    </row>
    <row r="11" customFormat="false" ht="15" hidden="false" customHeight="false" outlineLevel="0" collapsed="false">
      <c r="A11" s="18"/>
      <c r="B11" s="18"/>
      <c r="C11" s="18"/>
      <c r="D11" s="18"/>
      <c r="E11" s="25"/>
      <c r="F11" s="26"/>
      <c r="G11" s="18"/>
      <c r="H11" s="25"/>
      <c r="I11" s="26"/>
      <c r="J11" s="25"/>
      <c r="K11" s="21" t="str">
        <f aca="false">IF(A11="","",SUMIFS(Encaissements!$C$5:$C$304,Encaissements!$B$5:$B$304,A11))</f>
        <v/>
      </c>
      <c r="L11" s="21" t="str">
        <f aca="false">IF(I11="","",I11-K11)</f>
        <v/>
      </c>
      <c r="M11" s="27" t="str">
        <f aca="true">IF(OR(J11="",L11&lt;=0),"",MAX(0,TODAY()-J11))</f>
        <v/>
      </c>
    </row>
    <row r="12" customFormat="false" ht="15" hidden="false" customHeight="false" outlineLevel="0" collapsed="false">
      <c r="A12" s="18"/>
      <c r="B12" s="18"/>
      <c r="C12" s="18"/>
      <c r="D12" s="18"/>
      <c r="E12" s="25"/>
      <c r="F12" s="26"/>
      <c r="G12" s="18"/>
      <c r="H12" s="25"/>
      <c r="I12" s="26"/>
      <c r="J12" s="25"/>
      <c r="K12" s="21" t="str">
        <f aca="false">IF(A12="","",SUMIFS(Encaissements!$C$5:$C$304,Encaissements!$B$5:$B$304,A12))</f>
        <v/>
      </c>
      <c r="L12" s="21" t="str">
        <f aca="false">IF(I12="","",I12-K12)</f>
        <v/>
      </c>
      <c r="M12" s="27" t="str">
        <f aca="true">IF(OR(J12="",L12&lt;=0),"",MAX(0,TODAY()-J12))</f>
        <v/>
      </c>
    </row>
    <row r="13" customFormat="false" ht="15" hidden="false" customHeight="false" outlineLevel="0" collapsed="false">
      <c r="A13" s="18"/>
      <c r="B13" s="18"/>
      <c r="C13" s="18"/>
      <c r="D13" s="18"/>
      <c r="E13" s="25"/>
      <c r="F13" s="26"/>
      <c r="G13" s="18"/>
      <c r="H13" s="25"/>
      <c r="I13" s="26"/>
      <c r="J13" s="25"/>
      <c r="K13" s="21" t="str">
        <f aca="false">IF(A13="","",SUMIFS(Encaissements!$C$5:$C$304,Encaissements!$B$5:$B$304,A13))</f>
        <v/>
      </c>
      <c r="L13" s="21" t="str">
        <f aca="false">IF(I13="","",I13-K13)</f>
        <v/>
      </c>
      <c r="M13" s="27" t="str">
        <f aca="true">IF(OR(J13="",L13&lt;=0),"",MAX(0,TODAY()-J13))</f>
        <v/>
      </c>
    </row>
    <row r="14" customFormat="false" ht="15" hidden="false" customHeight="false" outlineLevel="0" collapsed="false">
      <c r="A14" s="18"/>
      <c r="B14" s="18"/>
      <c r="C14" s="18"/>
      <c r="D14" s="18"/>
      <c r="E14" s="25"/>
      <c r="F14" s="26"/>
      <c r="G14" s="18"/>
      <c r="H14" s="25"/>
      <c r="I14" s="26"/>
      <c r="J14" s="25"/>
      <c r="K14" s="21" t="str">
        <f aca="false">IF(A14="","",SUMIFS(Encaissements!$C$5:$C$304,Encaissements!$B$5:$B$304,A14))</f>
        <v/>
      </c>
      <c r="L14" s="21" t="str">
        <f aca="false">IF(I14="","",I14-K14)</f>
        <v/>
      </c>
      <c r="M14" s="27" t="str">
        <f aca="true">IF(OR(J14="",L14&lt;=0),"",MAX(0,TODAY()-J14))</f>
        <v/>
      </c>
    </row>
    <row r="15" customFormat="false" ht="15" hidden="false" customHeight="false" outlineLevel="0" collapsed="false">
      <c r="A15" s="18"/>
      <c r="B15" s="18"/>
      <c r="C15" s="18"/>
      <c r="D15" s="18"/>
      <c r="E15" s="25"/>
      <c r="F15" s="26"/>
      <c r="G15" s="18"/>
      <c r="H15" s="25"/>
      <c r="I15" s="26"/>
      <c r="J15" s="25"/>
      <c r="K15" s="21" t="str">
        <f aca="false">IF(A15="","",SUMIFS(Encaissements!$C$5:$C$304,Encaissements!$B$5:$B$304,A15))</f>
        <v/>
      </c>
      <c r="L15" s="21" t="str">
        <f aca="false">IF(I15="","",I15-K15)</f>
        <v/>
      </c>
      <c r="M15" s="27" t="str">
        <f aca="true">IF(OR(J15="",L15&lt;=0),"",MAX(0,TODAY()-J15))</f>
        <v/>
      </c>
    </row>
    <row r="16" customFormat="false" ht="15" hidden="false" customHeight="false" outlineLevel="0" collapsed="false">
      <c r="A16" s="18"/>
      <c r="B16" s="18"/>
      <c r="C16" s="18"/>
      <c r="D16" s="18"/>
      <c r="E16" s="25"/>
      <c r="F16" s="26"/>
      <c r="G16" s="18"/>
      <c r="H16" s="25"/>
      <c r="I16" s="26"/>
      <c r="J16" s="25"/>
      <c r="K16" s="21" t="str">
        <f aca="false">IF(A16="","",SUMIFS(Encaissements!$C$5:$C$304,Encaissements!$B$5:$B$304,A16))</f>
        <v/>
      </c>
      <c r="L16" s="21" t="str">
        <f aca="false">IF(I16="","",I16-K16)</f>
        <v/>
      </c>
      <c r="M16" s="27" t="str">
        <f aca="true">IF(OR(J16="",L16&lt;=0),"",MAX(0,TODAY()-J16))</f>
        <v/>
      </c>
    </row>
    <row r="17" customFormat="false" ht="15" hidden="false" customHeight="false" outlineLevel="0" collapsed="false">
      <c r="A17" s="18"/>
      <c r="B17" s="18"/>
      <c r="C17" s="18"/>
      <c r="D17" s="18"/>
      <c r="E17" s="25"/>
      <c r="F17" s="26"/>
      <c r="G17" s="18"/>
      <c r="H17" s="25"/>
      <c r="I17" s="26"/>
      <c r="J17" s="25"/>
      <c r="K17" s="21" t="str">
        <f aca="false">IF(A17="","",SUMIFS(Encaissements!$C$5:$C$304,Encaissements!$B$5:$B$304,A17))</f>
        <v/>
      </c>
      <c r="L17" s="21" t="str">
        <f aca="false">IF(I17="","",I17-K17)</f>
        <v/>
      </c>
      <c r="M17" s="27" t="str">
        <f aca="true">IF(OR(J17="",L17&lt;=0),"",MAX(0,TODAY()-J17))</f>
        <v/>
      </c>
    </row>
    <row r="18" customFormat="false" ht="15" hidden="false" customHeight="false" outlineLevel="0" collapsed="false">
      <c r="A18" s="18"/>
      <c r="B18" s="18"/>
      <c r="C18" s="18"/>
      <c r="D18" s="18"/>
      <c r="E18" s="25"/>
      <c r="F18" s="26"/>
      <c r="G18" s="18"/>
      <c r="H18" s="25"/>
      <c r="I18" s="26"/>
      <c r="J18" s="25"/>
      <c r="K18" s="21" t="str">
        <f aca="false">IF(A18="","",SUMIFS(Encaissements!$C$5:$C$304,Encaissements!$B$5:$B$304,A18))</f>
        <v/>
      </c>
      <c r="L18" s="21" t="str">
        <f aca="false">IF(I18="","",I18-K18)</f>
        <v/>
      </c>
      <c r="M18" s="27" t="str">
        <f aca="true">IF(OR(J18="",L18&lt;=0),"",MAX(0,TODAY()-J18))</f>
        <v/>
      </c>
    </row>
    <row r="19" customFormat="false" ht="15" hidden="false" customHeight="false" outlineLevel="0" collapsed="false">
      <c r="A19" s="18"/>
      <c r="B19" s="18"/>
      <c r="C19" s="18"/>
      <c r="D19" s="18"/>
      <c r="E19" s="25"/>
      <c r="F19" s="26"/>
      <c r="G19" s="18"/>
      <c r="H19" s="25"/>
      <c r="I19" s="26"/>
      <c r="J19" s="25"/>
      <c r="K19" s="21" t="str">
        <f aca="false">IF(A19="","",SUMIFS(Encaissements!$C$5:$C$304,Encaissements!$B$5:$B$304,A19))</f>
        <v/>
      </c>
      <c r="L19" s="21" t="str">
        <f aca="false">IF(I19="","",I19-K19)</f>
        <v/>
      </c>
      <c r="M19" s="27" t="str">
        <f aca="true">IF(OR(J19="",L19&lt;=0),"",MAX(0,TODAY()-J19))</f>
        <v/>
      </c>
    </row>
    <row r="20" customFormat="false" ht="15" hidden="false" customHeight="false" outlineLevel="0" collapsed="false">
      <c r="A20" s="18"/>
      <c r="B20" s="18"/>
      <c r="C20" s="18"/>
      <c r="D20" s="18"/>
      <c r="E20" s="25"/>
      <c r="F20" s="26"/>
      <c r="G20" s="18"/>
      <c r="H20" s="25"/>
      <c r="I20" s="26"/>
      <c r="J20" s="25"/>
      <c r="K20" s="21" t="str">
        <f aca="false">IF(A20="","",SUMIFS(Encaissements!$C$5:$C$304,Encaissements!$B$5:$B$304,A20))</f>
        <v/>
      </c>
      <c r="L20" s="21" t="str">
        <f aca="false">IF(I20="","",I20-K20)</f>
        <v/>
      </c>
      <c r="M20" s="27" t="str">
        <f aca="true">IF(OR(J20="",L20&lt;=0),"",MAX(0,TODAY()-J20))</f>
        <v/>
      </c>
    </row>
    <row r="21" customFormat="false" ht="15" hidden="false" customHeight="false" outlineLevel="0" collapsed="false">
      <c r="A21" s="18"/>
      <c r="B21" s="18"/>
      <c r="C21" s="18"/>
      <c r="D21" s="18"/>
      <c r="E21" s="25"/>
      <c r="F21" s="26"/>
      <c r="G21" s="18"/>
      <c r="H21" s="25"/>
      <c r="I21" s="26"/>
      <c r="J21" s="25"/>
      <c r="K21" s="21" t="str">
        <f aca="false">IF(A21="","",SUMIFS(Encaissements!$C$5:$C$304,Encaissements!$B$5:$B$304,A21))</f>
        <v/>
      </c>
      <c r="L21" s="21" t="str">
        <f aca="false">IF(I21="","",I21-K21)</f>
        <v/>
      </c>
      <c r="M21" s="27" t="str">
        <f aca="true">IF(OR(J21="",L21&lt;=0),"",MAX(0,TODAY()-J21))</f>
        <v/>
      </c>
    </row>
    <row r="22" customFormat="false" ht="15" hidden="false" customHeight="false" outlineLevel="0" collapsed="false">
      <c r="A22" s="18"/>
      <c r="B22" s="18"/>
      <c r="C22" s="18"/>
      <c r="D22" s="18"/>
      <c r="E22" s="25"/>
      <c r="F22" s="26"/>
      <c r="G22" s="18"/>
      <c r="H22" s="25"/>
      <c r="I22" s="26"/>
      <c r="J22" s="25"/>
      <c r="K22" s="21" t="str">
        <f aca="false">IF(A22="","",SUMIFS(Encaissements!$C$5:$C$304,Encaissements!$B$5:$B$304,A22))</f>
        <v/>
      </c>
      <c r="L22" s="21" t="str">
        <f aca="false">IF(I22="","",I22-K22)</f>
        <v/>
      </c>
      <c r="M22" s="27" t="str">
        <f aca="true">IF(OR(J22="",L22&lt;=0),"",MAX(0,TODAY()-J22))</f>
        <v/>
      </c>
    </row>
    <row r="23" customFormat="false" ht="15" hidden="false" customHeight="false" outlineLevel="0" collapsed="false">
      <c r="A23" s="18"/>
      <c r="B23" s="18"/>
      <c r="C23" s="18"/>
      <c r="D23" s="18"/>
      <c r="E23" s="25"/>
      <c r="F23" s="26"/>
      <c r="G23" s="18"/>
      <c r="H23" s="25"/>
      <c r="I23" s="26"/>
      <c r="J23" s="25"/>
      <c r="K23" s="21" t="str">
        <f aca="false">IF(A23="","",SUMIFS(Encaissements!$C$5:$C$304,Encaissements!$B$5:$B$304,A23))</f>
        <v/>
      </c>
      <c r="L23" s="21" t="str">
        <f aca="false">IF(I23="","",I23-K23)</f>
        <v/>
      </c>
      <c r="M23" s="27" t="str">
        <f aca="true">IF(OR(J23="",L23&lt;=0),"",MAX(0,TODAY()-J23))</f>
        <v/>
      </c>
    </row>
    <row r="24" customFormat="false" ht="15" hidden="false" customHeight="false" outlineLevel="0" collapsed="false">
      <c r="A24" s="18"/>
      <c r="B24" s="18"/>
      <c r="C24" s="18"/>
      <c r="D24" s="18"/>
      <c r="E24" s="25"/>
      <c r="F24" s="26"/>
      <c r="G24" s="18"/>
      <c r="H24" s="25"/>
      <c r="I24" s="26"/>
      <c r="J24" s="25"/>
      <c r="K24" s="21" t="str">
        <f aca="false">IF(A24="","",SUMIFS(Encaissements!$C$5:$C$304,Encaissements!$B$5:$B$304,A24))</f>
        <v/>
      </c>
      <c r="L24" s="21" t="str">
        <f aca="false">IF(I24="","",I24-K24)</f>
        <v/>
      </c>
      <c r="M24" s="27" t="str">
        <f aca="true">IF(OR(J24="",L24&lt;=0),"",MAX(0,TODAY()-J24))</f>
        <v/>
      </c>
    </row>
    <row r="25" customFormat="false" ht="15" hidden="false" customHeight="false" outlineLevel="0" collapsed="false">
      <c r="A25" s="18"/>
      <c r="B25" s="18"/>
      <c r="C25" s="18"/>
      <c r="D25" s="18"/>
      <c r="E25" s="25"/>
      <c r="F25" s="26"/>
      <c r="G25" s="18"/>
      <c r="H25" s="25"/>
      <c r="I25" s="26"/>
      <c r="J25" s="25"/>
      <c r="K25" s="21" t="str">
        <f aca="false">IF(A25="","",SUMIFS(Encaissements!$C$5:$C$304,Encaissements!$B$5:$B$304,A25))</f>
        <v/>
      </c>
      <c r="L25" s="21" t="str">
        <f aca="false">IF(I25="","",I25-K25)</f>
        <v/>
      </c>
      <c r="M25" s="27" t="str">
        <f aca="true">IF(OR(J25="",L25&lt;=0),"",MAX(0,TODAY()-J25))</f>
        <v/>
      </c>
    </row>
    <row r="26" customFormat="false" ht="15" hidden="false" customHeight="false" outlineLevel="0" collapsed="false">
      <c r="A26" s="18"/>
      <c r="B26" s="18"/>
      <c r="C26" s="18"/>
      <c r="D26" s="18"/>
      <c r="E26" s="25"/>
      <c r="F26" s="26"/>
      <c r="G26" s="18"/>
      <c r="H26" s="25"/>
      <c r="I26" s="26"/>
      <c r="J26" s="25"/>
      <c r="K26" s="21" t="str">
        <f aca="false">IF(A26="","",SUMIFS(Encaissements!$C$5:$C$304,Encaissements!$B$5:$B$304,A26))</f>
        <v/>
      </c>
      <c r="L26" s="21" t="str">
        <f aca="false">IF(I26="","",I26-K26)</f>
        <v/>
      </c>
      <c r="M26" s="27" t="str">
        <f aca="true">IF(OR(J26="",L26&lt;=0),"",MAX(0,TODAY()-J26))</f>
        <v/>
      </c>
    </row>
    <row r="27" customFormat="false" ht="15" hidden="false" customHeight="false" outlineLevel="0" collapsed="false">
      <c r="A27" s="18"/>
      <c r="B27" s="18"/>
      <c r="C27" s="18"/>
      <c r="D27" s="18"/>
      <c r="E27" s="25"/>
      <c r="F27" s="26"/>
      <c r="G27" s="18"/>
      <c r="H27" s="25"/>
      <c r="I27" s="26"/>
      <c r="J27" s="25"/>
      <c r="K27" s="21" t="str">
        <f aca="false">IF(A27="","",SUMIFS(Encaissements!$C$5:$C$304,Encaissements!$B$5:$B$304,A27))</f>
        <v/>
      </c>
      <c r="L27" s="21" t="str">
        <f aca="false">IF(I27="","",I27-K27)</f>
        <v/>
      </c>
      <c r="M27" s="27" t="str">
        <f aca="true">IF(OR(J27="",L27&lt;=0),"",MAX(0,TODAY()-J27))</f>
        <v/>
      </c>
    </row>
    <row r="28" customFormat="false" ht="15" hidden="false" customHeight="false" outlineLevel="0" collapsed="false">
      <c r="A28" s="18"/>
      <c r="B28" s="18"/>
      <c r="C28" s="18"/>
      <c r="D28" s="18"/>
      <c r="E28" s="25"/>
      <c r="F28" s="26"/>
      <c r="G28" s="18"/>
      <c r="H28" s="25"/>
      <c r="I28" s="26"/>
      <c r="J28" s="25"/>
      <c r="K28" s="21" t="str">
        <f aca="false">IF(A28="","",SUMIFS(Encaissements!$C$5:$C$304,Encaissements!$B$5:$B$304,A28))</f>
        <v/>
      </c>
      <c r="L28" s="21" t="str">
        <f aca="false">IF(I28="","",I28-K28)</f>
        <v/>
      </c>
      <c r="M28" s="27" t="str">
        <f aca="true">IF(OR(J28="",L28&lt;=0),"",MAX(0,TODAY()-J28))</f>
        <v/>
      </c>
    </row>
    <row r="29" customFormat="false" ht="15" hidden="false" customHeight="false" outlineLevel="0" collapsed="false">
      <c r="A29" s="18"/>
      <c r="B29" s="18"/>
      <c r="C29" s="18"/>
      <c r="D29" s="18"/>
      <c r="E29" s="25"/>
      <c r="F29" s="26"/>
      <c r="G29" s="18"/>
      <c r="H29" s="25"/>
      <c r="I29" s="26"/>
      <c r="J29" s="25"/>
      <c r="K29" s="21" t="str">
        <f aca="false">IF(A29="","",SUMIFS(Encaissements!$C$5:$C$304,Encaissements!$B$5:$B$304,A29))</f>
        <v/>
      </c>
      <c r="L29" s="21" t="str">
        <f aca="false">IF(I29="","",I29-K29)</f>
        <v/>
      </c>
      <c r="M29" s="27" t="str">
        <f aca="true">IF(OR(J29="",L29&lt;=0),"",MAX(0,TODAY()-J29))</f>
        <v/>
      </c>
    </row>
    <row r="30" customFormat="false" ht="15" hidden="false" customHeight="false" outlineLevel="0" collapsed="false">
      <c r="A30" s="18"/>
      <c r="B30" s="18"/>
      <c r="C30" s="18"/>
      <c r="D30" s="18"/>
      <c r="E30" s="25"/>
      <c r="F30" s="26"/>
      <c r="G30" s="18"/>
      <c r="H30" s="25"/>
      <c r="I30" s="26"/>
      <c r="J30" s="25"/>
      <c r="K30" s="21" t="str">
        <f aca="false">IF(A30="","",SUMIFS(Encaissements!$C$5:$C$304,Encaissements!$B$5:$B$304,A30))</f>
        <v/>
      </c>
      <c r="L30" s="21" t="str">
        <f aca="false">IF(I30="","",I30-K30)</f>
        <v/>
      </c>
      <c r="M30" s="27" t="str">
        <f aca="true">IF(OR(J30="",L30&lt;=0),"",MAX(0,TODAY()-J30))</f>
        <v/>
      </c>
    </row>
    <row r="31" customFormat="false" ht="15" hidden="false" customHeight="false" outlineLevel="0" collapsed="false">
      <c r="A31" s="18"/>
      <c r="B31" s="18"/>
      <c r="C31" s="18"/>
      <c r="D31" s="18"/>
      <c r="E31" s="25"/>
      <c r="F31" s="26"/>
      <c r="G31" s="18"/>
      <c r="H31" s="25"/>
      <c r="I31" s="26"/>
      <c r="J31" s="25"/>
      <c r="K31" s="21" t="str">
        <f aca="false">IF(A31="","",SUMIFS(Encaissements!$C$5:$C$304,Encaissements!$B$5:$B$304,A31))</f>
        <v/>
      </c>
      <c r="L31" s="21" t="str">
        <f aca="false">IF(I31="","",I31-K31)</f>
        <v/>
      </c>
      <c r="M31" s="27" t="str">
        <f aca="true">IF(OR(J31="",L31&lt;=0),"",MAX(0,TODAY()-J31))</f>
        <v/>
      </c>
    </row>
    <row r="32" customFormat="false" ht="15" hidden="false" customHeight="false" outlineLevel="0" collapsed="false">
      <c r="A32" s="18"/>
      <c r="B32" s="18"/>
      <c r="C32" s="18"/>
      <c r="D32" s="18"/>
      <c r="E32" s="25"/>
      <c r="F32" s="26"/>
      <c r="G32" s="18"/>
      <c r="H32" s="25"/>
      <c r="I32" s="26"/>
      <c r="J32" s="25"/>
      <c r="K32" s="21" t="str">
        <f aca="false">IF(A32="","",SUMIFS(Encaissements!$C$5:$C$304,Encaissements!$B$5:$B$304,A32))</f>
        <v/>
      </c>
      <c r="L32" s="21" t="str">
        <f aca="false">IF(I32="","",I32-K32)</f>
        <v/>
      </c>
      <c r="M32" s="27" t="str">
        <f aca="true">IF(OR(J32="",L32&lt;=0),"",MAX(0,TODAY()-J32))</f>
        <v/>
      </c>
    </row>
    <row r="33" customFormat="false" ht="15" hidden="false" customHeight="false" outlineLevel="0" collapsed="false">
      <c r="A33" s="18"/>
      <c r="B33" s="18"/>
      <c r="C33" s="18"/>
      <c r="D33" s="18"/>
      <c r="E33" s="25"/>
      <c r="F33" s="26"/>
      <c r="G33" s="18"/>
      <c r="H33" s="25"/>
      <c r="I33" s="26"/>
      <c r="J33" s="25"/>
      <c r="K33" s="21" t="str">
        <f aca="false">IF(A33="","",SUMIFS(Encaissements!$C$5:$C$304,Encaissements!$B$5:$B$304,A33))</f>
        <v/>
      </c>
      <c r="L33" s="21" t="str">
        <f aca="false">IF(I33="","",I33-K33)</f>
        <v/>
      </c>
      <c r="M33" s="27" t="str">
        <f aca="true">IF(OR(J33="",L33&lt;=0),"",MAX(0,TODAY()-J33))</f>
        <v/>
      </c>
    </row>
    <row r="34" customFormat="false" ht="15" hidden="false" customHeight="false" outlineLevel="0" collapsed="false">
      <c r="A34" s="18"/>
      <c r="B34" s="18"/>
      <c r="C34" s="18"/>
      <c r="D34" s="18"/>
      <c r="E34" s="25"/>
      <c r="F34" s="26"/>
      <c r="G34" s="18"/>
      <c r="H34" s="25"/>
      <c r="I34" s="26"/>
      <c r="J34" s="25"/>
      <c r="K34" s="21" t="str">
        <f aca="false">IF(A34="","",SUMIFS(Encaissements!$C$5:$C$304,Encaissements!$B$5:$B$304,A34))</f>
        <v/>
      </c>
      <c r="L34" s="21" t="str">
        <f aca="false">IF(I34="","",I34-K34)</f>
        <v/>
      </c>
      <c r="M34" s="27" t="str">
        <f aca="true">IF(OR(J34="",L34&lt;=0),"",MAX(0,TODAY()-J34))</f>
        <v/>
      </c>
    </row>
    <row r="35" customFormat="false" ht="15" hidden="false" customHeight="false" outlineLevel="0" collapsed="false">
      <c r="A35" s="18"/>
      <c r="B35" s="18"/>
      <c r="C35" s="18"/>
      <c r="D35" s="18"/>
      <c r="E35" s="25"/>
      <c r="F35" s="26"/>
      <c r="G35" s="18"/>
      <c r="H35" s="25"/>
      <c r="I35" s="26"/>
      <c r="J35" s="25"/>
      <c r="K35" s="21" t="str">
        <f aca="false">IF(A35="","",SUMIFS(Encaissements!$C$5:$C$304,Encaissements!$B$5:$B$304,A35))</f>
        <v/>
      </c>
      <c r="L35" s="21" t="str">
        <f aca="false">IF(I35="","",I35-K35)</f>
        <v/>
      </c>
      <c r="M35" s="27" t="str">
        <f aca="true">IF(OR(J35="",L35&lt;=0),"",MAX(0,TODAY()-J35))</f>
        <v/>
      </c>
    </row>
    <row r="36" customFormat="false" ht="15" hidden="false" customHeight="false" outlineLevel="0" collapsed="false">
      <c r="A36" s="18"/>
      <c r="B36" s="18"/>
      <c r="C36" s="18"/>
      <c r="D36" s="18"/>
      <c r="E36" s="25"/>
      <c r="F36" s="26"/>
      <c r="G36" s="18"/>
      <c r="H36" s="25"/>
      <c r="I36" s="26"/>
      <c r="J36" s="25"/>
      <c r="K36" s="21" t="str">
        <f aca="false">IF(A36="","",SUMIFS(Encaissements!$C$5:$C$304,Encaissements!$B$5:$B$304,A36))</f>
        <v/>
      </c>
      <c r="L36" s="21" t="str">
        <f aca="false">IF(I36="","",I36-K36)</f>
        <v/>
      </c>
      <c r="M36" s="27" t="str">
        <f aca="true">IF(OR(J36="",L36&lt;=0),"",MAX(0,TODAY()-J36))</f>
        <v/>
      </c>
    </row>
    <row r="37" customFormat="false" ht="15" hidden="false" customHeight="false" outlineLevel="0" collapsed="false">
      <c r="A37" s="18"/>
      <c r="B37" s="18"/>
      <c r="C37" s="18"/>
      <c r="D37" s="18"/>
      <c r="E37" s="25"/>
      <c r="F37" s="26"/>
      <c r="G37" s="18"/>
      <c r="H37" s="25"/>
      <c r="I37" s="26"/>
      <c r="J37" s="25"/>
      <c r="K37" s="21" t="str">
        <f aca="false">IF(A37="","",SUMIFS(Encaissements!$C$5:$C$304,Encaissements!$B$5:$B$304,A37))</f>
        <v/>
      </c>
      <c r="L37" s="21" t="str">
        <f aca="false">IF(I37="","",I37-K37)</f>
        <v/>
      </c>
      <c r="M37" s="27" t="str">
        <f aca="true">IF(OR(J37="",L37&lt;=0),"",MAX(0,TODAY()-J37))</f>
        <v/>
      </c>
    </row>
    <row r="38" customFormat="false" ht="15" hidden="false" customHeight="false" outlineLevel="0" collapsed="false">
      <c r="A38" s="18"/>
      <c r="B38" s="18"/>
      <c r="C38" s="18"/>
      <c r="D38" s="18"/>
      <c r="E38" s="25"/>
      <c r="F38" s="26"/>
      <c r="G38" s="18"/>
      <c r="H38" s="25"/>
      <c r="I38" s="26"/>
      <c r="J38" s="25"/>
      <c r="K38" s="21" t="str">
        <f aca="false">IF(A38="","",SUMIFS(Encaissements!$C$5:$C$304,Encaissements!$B$5:$B$304,A38))</f>
        <v/>
      </c>
      <c r="L38" s="21" t="str">
        <f aca="false">IF(I38="","",I38-K38)</f>
        <v/>
      </c>
      <c r="M38" s="27" t="str">
        <f aca="true">IF(OR(J38="",L38&lt;=0),"",MAX(0,TODAY()-J38))</f>
        <v/>
      </c>
    </row>
    <row r="39" customFormat="false" ht="15" hidden="false" customHeight="false" outlineLevel="0" collapsed="false">
      <c r="A39" s="18"/>
      <c r="B39" s="18"/>
      <c r="C39" s="18"/>
      <c r="D39" s="18"/>
      <c r="E39" s="25"/>
      <c r="F39" s="26"/>
      <c r="G39" s="18"/>
      <c r="H39" s="25"/>
      <c r="I39" s="26"/>
      <c r="J39" s="25"/>
      <c r="K39" s="21" t="str">
        <f aca="false">IF(A39="","",SUMIFS(Encaissements!$C$5:$C$304,Encaissements!$B$5:$B$304,A39))</f>
        <v/>
      </c>
      <c r="L39" s="21" t="str">
        <f aca="false">IF(I39="","",I39-K39)</f>
        <v/>
      </c>
      <c r="M39" s="27" t="str">
        <f aca="true">IF(OR(J39="",L39&lt;=0),"",MAX(0,TODAY()-J39))</f>
        <v/>
      </c>
    </row>
    <row r="40" customFormat="false" ht="15" hidden="false" customHeight="false" outlineLevel="0" collapsed="false">
      <c r="A40" s="18"/>
      <c r="B40" s="18"/>
      <c r="C40" s="18"/>
      <c r="D40" s="18"/>
      <c r="E40" s="25"/>
      <c r="F40" s="26"/>
      <c r="G40" s="18"/>
      <c r="H40" s="25"/>
      <c r="I40" s="26"/>
      <c r="J40" s="25"/>
      <c r="K40" s="21" t="str">
        <f aca="false">IF(A40="","",SUMIFS(Encaissements!$C$5:$C$304,Encaissements!$B$5:$B$304,A40))</f>
        <v/>
      </c>
      <c r="L40" s="21" t="str">
        <f aca="false">IF(I40="","",I40-K40)</f>
        <v/>
      </c>
      <c r="M40" s="27" t="str">
        <f aca="true">IF(OR(J40="",L40&lt;=0),"",MAX(0,TODAY()-J40))</f>
        <v/>
      </c>
    </row>
    <row r="41" customFormat="false" ht="15" hidden="false" customHeight="false" outlineLevel="0" collapsed="false">
      <c r="A41" s="18"/>
      <c r="B41" s="18"/>
      <c r="C41" s="18"/>
      <c r="D41" s="18"/>
      <c r="E41" s="25"/>
      <c r="F41" s="26"/>
      <c r="G41" s="18"/>
      <c r="H41" s="25"/>
      <c r="I41" s="26"/>
      <c r="J41" s="25"/>
      <c r="K41" s="21" t="str">
        <f aca="false">IF(A41="","",SUMIFS(Encaissements!$C$5:$C$304,Encaissements!$B$5:$B$304,A41))</f>
        <v/>
      </c>
      <c r="L41" s="21" t="str">
        <f aca="false">IF(I41="","",I41-K41)</f>
        <v/>
      </c>
      <c r="M41" s="27" t="str">
        <f aca="true">IF(OR(J41="",L41&lt;=0),"",MAX(0,TODAY()-J41))</f>
        <v/>
      </c>
    </row>
    <row r="42" customFormat="false" ht="15" hidden="false" customHeight="false" outlineLevel="0" collapsed="false">
      <c r="A42" s="18"/>
      <c r="B42" s="18"/>
      <c r="C42" s="18"/>
      <c r="D42" s="18"/>
      <c r="E42" s="25"/>
      <c r="F42" s="26"/>
      <c r="G42" s="18"/>
      <c r="H42" s="25"/>
      <c r="I42" s="26"/>
      <c r="J42" s="25"/>
      <c r="K42" s="21" t="str">
        <f aca="false">IF(A42="","",SUMIFS(Encaissements!$C$5:$C$304,Encaissements!$B$5:$B$304,A42))</f>
        <v/>
      </c>
      <c r="L42" s="21" t="str">
        <f aca="false">IF(I42="","",I42-K42)</f>
        <v/>
      </c>
      <c r="M42" s="27" t="str">
        <f aca="true">IF(OR(J42="",L42&lt;=0),"",MAX(0,TODAY()-J42))</f>
        <v/>
      </c>
    </row>
    <row r="43" customFormat="false" ht="15" hidden="false" customHeight="false" outlineLevel="0" collapsed="false">
      <c r="A43" s="18"/>
      <c r="B43" s="18"/>
      <c r="C43" s="18"/>
      <c r="D43" s="18"/>
      <c r="E43" s="25"/>
      <c r="F43" s="26"/>
      <c r="G43" s="18"/>
      <c r="H43" s="25"/>
      <c r="I43" s="26"/>
      <c r="J43" s="25"/>
      <c r="K43" s="21" t="str">
        <f aca="false">IF(A43="","",SUMIFS(Encaissements!$C$5:$C$304,Encaissements!$B$5:$B$304,A43))</f>
        <v/>
      </c>
      <c r="L43" s="21" t="str">
        <f aca="false">IF(I43="","",I43-K43)</f>
        <v/>
      </c>
      <c r="M43" s="27" t="str">
        <f aca="true">IF(OR(J43="",L43&lt;=0),"",MAX(0,TODAY()-J43))</f>
        <v/>
      </c>
    </row>
    <row r="44" customFormat="false" ht="15" hidden="false" customHeight="false" outlineLevel="0" collapsed="false">
      <c r="A44" s="18"/>
      <c r="B44" s="18"/>
      <c r="C44" s="18"/>
      <c r="D44" s="18"/>
      <c r="E44" s="25"/>
      <c r="F44" s="26"/>
      <c r="G44" s="18"/>
      <c r="H44" s="25"/>
      <c r="I44" s="26"/>
      <c r="J44" s="25"/>
      <c r="K44" s="21" t="str">
        <f aca="false">IF(A44="","",SUMIFS(Encaissements!$C$5:$C$304,Encaissements!$B$5:$B$304,A44))</f>
        <v/>
      </c>
      <c r="L44" s="21" t="str">
        <f aca="false">IF(I44="","",I44-K44)</f>
        <v/>
      </c>
      <c r="M44" s="27" t="str">
        <f aca="true">IF(OR(J44="",L44&lt;=0),"",MAX(0,TODAY()-J44))</f>
        <v/>
      </c>
    </row>
    <row r="45" customFormat="false" ht="15" hidden="false" customHeight="false" outlineLevel="0" collapsed="false">
      <c r="A45" s="18"/>
      <c r="B45" s="18"/>
      <c r="C45" s="18"/>
      <c r="D45" s="18"/>
      <c r="E45" s="25"/>
      <c r="F45" s="26"/>
      <c r="G45" s="18"/>
      <c r="H45" s="25"/>
      <c r="I45" s="26"/>
      <c r="J45" s="25"/>
      <c r="K45" s="21" t="str">
        <f aca="false">IF(A45="","",SUMIFS(Encaissements!$C$5:$C$304,Encaissements!$B$5:$B$304,A45))</f>
        <v/>
      </c>
      <c r="L45" s="21" t="str">
        <f aca="false">IF(I45="","",I45-K45)</f>
        <v/>
      </c>
      <c r="M45" s="27" t="str">
        <f aca="true">IF(OR(J45="",L45&lt;=0),"",MAX(0,TODAY()-J45))</f>
        <v/>
      </c>
    </row>
    <row r="46" customFormat="false" ht="15" hidden="false" customHeight="false" outlineLevel="0" collapsed="false">
      <c r="A46" s="18"/>
      <c r="B46" s="18"/>
      <c r="C46" s="18"/>
      <c r="D46" s="18"/>
      <c r="E46" s="25"/>
      <c r="F46" s="26"/>
      <c r="G46" s="18"/>
      <c r="H46" s="25"/>
      <c r="I46" s="26"/>
      <c r="J46" s="25"/>
      <c r="K46" s="21" t="str">
        <f aca="false">IF(A46="","",SUMIFS(Encaissements!$C$5:$C$304,Encaissements!$B$5:$B$304,A46))</f>
        <v/>
      </c>
      <c r="L46" s="21" t="str">
        <f aca="false">IF(I46="","",I46-K46)</f>
        <v/>
      </c>
      <c r="M46" s="27" t="str">
        <f aca="true">IF(OR(J46="",L46&lt;=0),"",MAX(0,TODAY()-J46))</f>
        <v/>
      </c>
    </row>
    <row r="47" customFormat="false" ht="15" hidden="false" customHeight="false" outlineLevel="0" collapsed="false">
      <c r="A47" s="18"/>
      <c r="B47" s="18"/>
      <c r="C47" s="18"/>
      <c r="D47" s="18"/>
      <c r="E47" s="25"/>
      <c r="F47" s="26"/>
      <c r="G47" s="18"/>
      <c r="H47" s="25"/>
      <c r="I47" s="26"/>
      <c r="J47" s="25"/>
      <c r="K47" s="21" t="str">
        <f aca="false">IF(A47="","",SUMIFS(Encaissements!$C$5:$C$304,Encaissements!$B$5:$B$304,A47))</f>
        <v/>
      </c>
      <c r="L47" s="21" t="str">
        <f aca="false">IF(I47="","",I47-K47)</f>
        <v/>
      </c>
      <c r="M47" s="27" t="str">
        <f aca="true">IF(OR(J47="",L47&lt;=0),"",MAX(0,TODAY()-J47))</f>
        <v/>
      </c>
    </row>
    <row r="48" customFormat="false" ht="15" hidden="false" customHeight="false" outlineLevel="0" collapsed="false">
      <c r="A48" s="18"/>
      <c r="B48" s="18"/>
      <c r="C48" s="18"/>
      <c r="D48" s="18"/>
      <c r="E48" s="25"/>
      <c r="F48" s="26"/>
      <c r="G48" s="18"/>
      <c r="H48" s="25"/>
      <c r="I48" s="26"/>
      <c r="J48" s="25"/>
      <c r="K48" s="21" t="str">
        <f aca="false">IF(A48="","",SUMIFS(Encaissements!$C$5:$C$304,Encaissements!$B$5:$B$304,A48))</f>
        <v/>
      </c>
      <c r="L48" s="21" t="str">
        <f aca="false">IF(I48="","",I48-K48)</f>
        <v/>
      </c>
      <c r="M48" s="27" t="str">
        <f aca="true">IF(OR(J48="",L48&lt;=0),"",MAX(0,TODAY()-J48))</f>
        <v/>
      </c>
    </row>
    <row r="49" customFormat="false" ht="15" hidden="false" customHeight="false" outlineLevel="0" collapsed="false">
      <c r="A49" s="18"/>
      <c r="B49" s="18"/>
      <c r="C49" s="18"/>
      <c r="D49" s="18"/>
      <c r="E49" s="25"/>
      <c r="F49" s="26"/>
      <c r="G49" s="18"/>
      <c r="H49" s="25"/>
      <c r="I49" s="26"/>
      <c r="J49" s="25"/>
      <c r="K49" s="21" t="str">
        <f aca="false">IF(A49="","",SUMIFS(Encaissements!$C$5:$C$304,Encaissements!$B$5:$B$304,A49))</f>
        <v/>
      </c>
      <c r="L49" s="21" t="str">
        <f aca="false">IF(I49="","",I49-K49)</f>
        <v/>
      </c>
      <c r="M49" s="27" t="str">
        <f aca="true">IF(OR(J49="",L49&lt;=0),"",MAX(0,TODAY()-J49))</f>
        <v/>
      </c>
    </row>
    <row r="50" customFormat="false" ht="15" hidden="false" customHeight="false" outlineLevel="0" collapsed="false">
      <c r="A50" s="18"/>
      <c r="B50" s="18"/>
      <c r="C50" s="18"/>
      <c r="D50" s="18"/>
      <c r="E50" s="25"/>
      <c r="F50" s="26"/>
      <c r="G50" s="18"/>
      <c r="H50" s="25"/>
      <c r="I50" s="26"/>
      <c r="J50" s="25"/>
      <c r="K50" s="21" t="str">
        <f aca="false">IF(A50="","",SUMIFS(Encaissements!$C$5:$C$304,Encaissements!$B$5:$B$304,A50))</f>
        <v/>
      </c>
      <c r="L50" s="21" t="str">
        <f aca="false">IF(I50="","",I50-K50)</f>
        <v/>
      </c>
      <c r="M50" s="27" t="str">
        <f aca="true">IF(OR(J50="",L50&lt;=0),"",MAX(0,TODAY()-J50))</f>
        <v/>
      </c>
    </row>
    <row r="51" customFormat="false" ht="15" hidden="false" customHeight="false" outlineLevel="0" collapsed="false">
      <c r="A51" s="18"/>
      <c r="B51" s="18"/>
      <c r="C51" s="18"/>
      <c r="D51" s="18"/>
      <c r="E51" s="25"/>
      <c r="F51" s="26"/>
      <c r="G51" s="18"/>
      <c r="H51" s="25"/>
      <c r="I51" s="26"/>
      <c r="J51" s="25"/>
      <c r="K51" s="21" t="str">
        <f aca="false">IF(A51="","",SUMIFS(Encaissements!$C$5:$C$304,Encaissements!$B$5:$B$304,A51))</f>
        <v/>
      </c>
      <c r="L51" s="21" t="str">
        <f aca="false">IF(I51="","",I51-K51)</f>
        <v/>
      </c>
      <c r="M51" s="27" t="str">
        <f aca="true">IF(OR(J51="",L51&lt;=0),"",MAX(0,TODAY()-J51))</f>
        <v/>
      </c>
    </row>
    <row r="52" customFormat="false" ht="15" hidden="false" customHeight="false" outlineLevel="0" collapsed="false">
      <c r="A52" s="18"/>
      <c r="B52" s="18"/>
      <c r="C52" s="18"/>
      <c r="D52" s="18"/>
      <c r="E52" s="25"/>
      <c r="F52" s="26"/>
      <c r="G52" s="18"/>
      <c r="H52" s="25"/>
      <c r="I52" s="26"/>
      <c r="J52" s="25"/>
      <c r="K52" s="21" t="str">
        <f aca="false">IF(A52="","",SUMIFS(Encaissements!$C$5:$C$304,Encaissements!$B$5:$B$304,A52))</f>
        <v/>
      </c>
      <c r="L52" s="21" t="str">
        <f aca="false">IF(I52="","",I52-K52)</f>
        <v/>
      </c>
      <c r="M52" s="27" t="str">
        <f aca="true">IF(OR(J52="",L52&lt;=0),"",MAX(0,TODAY()-J52))</f>
        <v/>
      </c>
    </row>
    <row r="53" customFormat="false" ht="15" hidden="false" customHeight="false" outlineLevel="0" collapsed="false">
      <c r="A53" s="18"/>
      <c r="B53" s="18"/>
      <c r="C53" s="18"/>
      <c r="D53" s="18"/>
      <c r="E53" s="25"/>
      <c r="F53" s="26"/>
      <c r="G53" s="18"/>
      <c r="H53" s="25"/>
      <c r="I53" s="26"/>
      <c r="J53" s="25"/>
      <c r="K53" s="21" t="str">
        <f aca="false">IF(A53="","",SUMIFS(Encaissements!$C$5:$C$304,Encaissements!$B$5:$B$304,A53))</f>
        <v/>
      </c>
      <c r="L53" s="21" t="str">
        <f aca="false">IF(I53="","",I53-K53)</f>
        <v/>
      </c>
      <c r="M53" s="27" t="str">
        <f aca="true">IF(OR(J53="",L53&lt;=0),"",MAX(0,TODAY()-J53))</f>
        <v/>
      </c>
    </row>
    <row r="54" customFormat="false" ht="15" hidden="false" customHeight="false" outlineLevel="0" collapsed="false">
      <c r="A54" s="18"/>
      <c r="B54" s="18"/>
      <c r="C54" s="18"/>
      <c r="D54" s="18"/>
      <c r="E54" s="25"/>
      <c r="F54" s="26"/>
      <c r="G54" s="18"/>
      <c r="H54" s="25"/>
      <c r="I54" s="26"/>
      <c r="J54" s="25"/>
      <c r="K54" s="21" t="str">
        <f aca="false">IF(A54="","",SUMIFS(Encaissements!$C$5:$C$304,Encaissements!$B$5:$B$304,A54))</f>
        <v/>
      </c>
      <c r="L54" s="21" t="str">
        <f aca="false">IF(I54="","",I54-K54)</f>
        <v/>
      </c>
      <c r="M54" s="27" t="str">
        <f aca="true">IF(OR(J54="",L54&lt;=0),"",MAX(0,TODAY()-J54))</f>
        <v/>
      </c>
    </row>
    <row r="55" customFormat="false" ht="15" hidden="false" customHeight="false" outlineLevel="0" collapsed="false">
      <c r="A55" s="18"/>
      <c r="B55" s="18"/>
      <c r="C55" s="18"/>
      <c r="D55" s="18"/>
      <c r="E55" s="25"/>
      <c r="F55" s="26"/>
      <c r="G55" s="18"/>
      <c r="H55" s="25"/>
      <c r="I55" s="26"/>
      <c r="J55" s="25"/>
      <c r="K55" s="21" t="str">
        <f aca="false">IF(A55="","",SUMIFS(Encaissements!$C$5:$C$304,Encaissements!$B$5:$B$304,A55))</f>
        <v/>
      </c>
      <c r="L55" s="21" t="str">
        <f aca="false">IF(I55="","",I55-K55)</f>
        <v/>
      </c>
      <c r="M55" s="27" t="str">
        <f aca="true">IF(OR(J55="",L55&lt;=0),"",MAX(0,TODAY()-J55))</f>
        <v/>
      </c>
    </row>
    <row r="56" customFormat="false" ht="15" hidden="false" customHeight="false" outlineLevel="0" collapsed="false">
      <c r="A56" s="18"/>
      <c r="B56" s="18"/>
      <c r="C56" s="18"/>
      <c r="D56" s="18"/>
      <c r="E56" s="25"/>
      <c r="F56" s="26"/>
      <c r="G56" s="18"/>
      <c r="H56" s="25"/>
      <c r="I56" s="26"/>
      <c r="J56" s="25"/>
      <c r="K56" s="21" t="str">
        <f aca="false">IF(A56="","",SUMIFS(Encaissements!$C$5:$C$304,Encaissements!$B$5:$B$304,A56))</f>
        <v/>
      </c>
      <c r="L56" s="21" t="str">
        <f aca="false">IF(I56="","",I56-K56)</f>
        <v/>
      </c>
      <c r="M56" s="27" t="str">
        <f aca="true">IF(OR(J56="",L56&lt;=0),"",MAX(0,TODAY()-J56))</f>
        <v/>
      </c>
    </row>
    <row r="57" customFormat="false" ht="15" hidden="false" customHeight="false" outlineLevel="0" collapsed="false">
      <c r="A57" s="18"/>
      <c r="B57" s="18"/>
      <c r="C57" s="18"/>
      <c r="D57" s="18"/>
      <c r="E57" s="25"/>
      <c r="F57" s="26"/>
      <c r="G57" s="18"/>
      <c r="H57" s="25"/>
      <c r="I57" s="26"/>
      <c r="J57" s="25"/>
      <c r="K57" s="21" t="str">
        <f aca="false">IF(A57="","",SUMIFS(Encaissements!$C$5:$C$304,Encaissements!$B$5:$B$304,A57))</f>
        <v/>
      </c>
      <c r="L57" s="21" t="str">
        <f aca="false">IF(I57="","",I57-K57)</f>
        <v/>
      </c>
      <c r="M57" s="27" t="str">
        <f aca="true">IF(OR(J57="",L57&lt;=0),"",MAX(0,TODAY()-J57))</f>
        <v/>
      </c>
    </row>
    <row r="58" customFormat="false" ht="15" hidden="false" customHeight="false" outlineLevel="0" collapsed="false">
      <c r="A58" s="18"/>
      <c r="B58" s="18"/>
      <c r="C58" s="18"/>
      <c r="D58" s="18"/>
      <c r="E58" s="25"/>
      <c r="F58" s="26"/>
      <c r="G58" s="18"/>
      <c r="H58" s="25"/>
      <c r="I58" s="26"/>
      <c r="J58" s="25"/>
      <c r="K58" s="21" t="str">
        <f aca="false">IF(A58="","",SUMIFS(Encaissements!$C$5:$C$304,Encaissements!$B$5:$B$304,A58))</f>
        <v/>
      </c>
      <c r="L58" s="21" t="str">
        <f aca="false">IF(I58="","",I58-K58)</f>
        <v/>
      </c>
      <c r="M58" s="27" t="str">
        <f aca="true">IF(OR(J58="",L58&lt;=0),"",MAX(0,TODAY()-J58))</f>
        <v/>
      </c>
    </row>
    <row r="59" customFormat="false" ht="15" hidden="false" customHeight="false" outlineLevel="0" collapsed="false">
      <c r="A59" s="18"/>
      <c r="B59" s="18"/>
      <c r="C59" s="18"/>
      <c r="D59" s="18"/>
      <c r="E59" s="25"/>
      <c r="F59" s="26"/>
      <c r="G59" s="18"/>
      <c r="H59" s="25"/>
      <c r="I59" s="26"/>
      <c r="J59" s="25"/>
      <c r="K59" s="21" t="str">
        <f aca="false">IF(A59="","",SUMIFS(Encaissements!$C$5:$C$304,Encaissements!$B$5:$B$304,A59))</f>
        <v/>
      </c>
      <c r="L59" s="21" t="str">
        <f aca="false">IF(I59="","",I59-K59)</f>
        <v/>
      </c>
      <c r="M59" s="27" t="str">
        <f aca="true">IF(OR(J59="",L59&lt;=0),"",MAX(0,TODAY()-J59))</f>
        <v/>
      </c>
    </row>
    <row r="60" customFormat="false" ht="15" hidden="false" customHeight="false" outlineLevel="0" collapsed="false">
      <c r="A60" s="18"/>
      <c r="B60" s="18"/>
      <c r="C60" s="18"/>
      <c r="D60" s="18"/>
      <c r="E60" s="25"/>
      <c r="F60" s="26"/>
      <c r="G60" s="18"/>
      <c r="H60" s="25"/>
      <c r="I60" s="26"/>
      <c r="J60" s="25"/>
      <c r="K60" s="21" t="str">
        <f aca="false">IF(A60="","",SUMIFS(Encaissements!$C$5:$C$304,Encaissements!$B$5:$B$304,A60))</f>
        <v/>
      </c>
      <c r="L60" s="21" t="str">
        <f aca="false">IF(I60="","",I60-K60)</f>
        <v/>
      </c>
      <c r="M60" s="27" t="str">
        <f aca="true">IF(OR(J60="",L60&lt;=0),"",MAX(0,TODAY()-J60))</f>
        <v/>
      </c>
    </row>
    <row r="61" customFormat="false" ht="15" hidden="false" customHeight="false" outlineLevel="0" collapsed="false">
      <c r="A61" s="18"/>
      <c r="B61" s="18"/>
      <c r="C61" s="18"/>
      <c r="D61" s="18"/>
      <c r="E61" s="25"/>
      <c r="F61" s="26"/>
      <c r="G61" s="18"/>
      <c r="H61" s="25"/>
      <c r="I61" s="26"/>
      <c r="J61" s="25"/>
      <c r="K61" s="21" t="str">
        <f aca="false">IF(A61="","",SUMIFS(Encaissements!$C$5:$C$304,Encaissements!$B$5:$B$304,A61))</f>
        <v/>
      </c>
      <c r="L61" s="21" t="str">
        <f aca="false">IF(I61="","",I61-K61)</f>
        <v/>
      </c>
      <c r="M61" s="27" t="str">
        <f aca="true">IF(OR(J61="",L61&lt;=0),"",MAX(0,TODAY()-J61))</f>
        <v/>
      </c>
    </row>
    <row r="62" customFormat="false" ht="15" hidden="false" customHeight="false" outlineLevel="0" collapsed="false">
      <c r="A62" s="18"/>
      <c r="B62" s="18"/>
      <c r="C62" s="18"/>
      <c r="D62" s="18"/>
      <c r="E62" s="25"/>
      <c r="F62" s="26"/>
      <c r="G62" s="18"/>
      <c r="H62" s="25"/>
      <c r="I62" s="26"/>
      <c r="J62" s="25"/>
      <c r="K62" s="21" t="str">
        <f aca="false">IF(A62="","",SUMIFS(Encaissements!$C$5:$C$304,Encaissements!$B$5:$B$304,A62))</f>
        <v/>
      </c>
      <c r="L62" s="21" t="str">
        <f aca="false">IF(I62="","",I62-K62)</f>
        <v/>
      </c>
      <c r="M62" s="27" t="str">
        <f aca="true">IF(OR(J62="",L62&lt;=0),"",MAX(0,TODAY()-J62))</f>
        <v/>
      </c>
    </row>
    <row r="63" customFormat="false" ht="15" hidden="false" customHeight="false" outlineLevel="0" collapsed="false">
      <c r="A63" s="18"/>
      <c r="B63" s="18"/>
      <c r="C63" s="18"/>
      <c r="D63" s="18"/>
      <c r="E63" s="25"/>
      <c r="F63" s="26"/>
      <c r="G63" s="18"/>
      <c r="H63" s="25"/>
      <c r="I63" s="26"/>
      <c r="J63" s="25"/>
      <c r="K63" s="21" t="str">
        <f aca="false">IF(A63="","",SUMIFS(Encaissements!$C$5:$C$304,Encaissements!$B$5:$B$304,A63))</f>
        <v/>
      </c>
      <c r="L63" s="21" t="str">
        <f aca="false">IF(I63="","",I63-K63)</f>
        <v/>
      </c>
      <c r="M63" s="27" t="str">
        <f aca="true">IF(OR(J63="",L63&lt;=0),"",MAX(0,TODAY()-J63))</f>
        <v/>
      </c>
    </row>
    <row r="64" customFormat="false" ht="15" hidden="false" customHeight="false" outlineLevel="0" collapsed="false">
      <c r="A64" s="18"/>
      <c r="B64" s="18"/>
      <c r="C64" s="18"/>
      <c r="D64" s="18"/>
      <c r="E64" s="25"/>
      <c r="F64" s="26"/>
      <c r="G64" s="18"/>
      <c r="H64" s="25"/>
      <c r="I64" s="26"/>
      <c r="J64" s="25"/>
      <c r="K64" s="21" t="str">
        <f aca="false">IF(A64="","",SUMIFS(Encaissements!$C$5:$C$304,Encaissements!$B$5:$B$304,A64))</f>
        <v/>
      </c>
      <c r="L64" s="21" t="str">
        <f aca="false">IF(I64="","",I64-K64)</f>
        <v/>
      </c>
      <c r="M64" s="27" t="str">
        <f aca="true">IF(OR(J64="",L64&lt;=0),"",MAX(0,TODAY()-J64))</f>
        <v/>
      </c>
    </row>
    <row r="65" customFormat="false" ht="15" hidden="false" customHeight="false" outlineLevel="0" collapsed="false">
      <c r="A65" s="18"/>
      <c r="B65" s="18"/>
      <c r="C65" s="18"/>
      <c r="D65" s="18"/>
      <c r="E65" s="25"/>
      <c r="F65" s="26"/>
      <c r="G65" s="18"/>
      <c r="H65" s="25"/>
      <c r="I65" s="26"/>
      <c r="J65" s="25"/>
      <c r="K65" s="21" t="str">
        <f aca="false">IF(A65="","",SUMIFS(Encaissements!$C$5:$C$304,Encaissements!$B$5:$B$304,A65))</f>
        <v/>
      </c>
      <c r="L65" s="21" t="str">
        <f aca="false">IF(I65="","",I65-K65)</f>
        <v/>
      </c>
      <c r="M65" s="27" t="str">
        <f aca="true">IF(OR(J65="",L65&lt;=0),"",MAX(0,TODAY()-J65))</f>
        <v/>
      </c>
    </row>
    <row r="66" customFormat="false" ht="15" hidden="false" customHeight="false" outlineLevel="0" collapsed="false">
      <c r="A66" s="18"/>
      <c r="B66" s="18"/>
      <c r="C66" s="18"/>
      <c r="D66" s="18"/>
      <c r="E66" s="25"/>
      <c r="F66" s="26"/>
      <c r="G66" s="18"/>
      <c r="H66" s="25"/>
      <c r="I66" s="26"/>
      <c r="J66" s="25"/>
      <c r="K66" s="21" t="str">
        <f aca="false">IF(A66="","",SUMIFS(Encaissements!$C$5:$C$304,Encaissements!$B$5:$B$304,A66))</f>
        <v/>
      </c>
      <c r="L66" s="21" t="str">
        <f aca="false">IF(I66="","",I66-K66)</f>
        <v/>
      </c>
      <c r="M66" s="27" t="str">
        <f aca="true">IF(OR(J66="",L66&lt;=0),"",MAX(0,TODAY()-J66))</f>
        <v/>
      </c>
    </row>
    <row r="67" customFormat="false" ht="15" hidden="false" customHeight="false" outlineLevel="0" collapsed="false">
      <c r="A67" s="18"/>
      <c r="B67" s="18"/>
      <c r="C67" s="18"/>
      <c r="D67" s="18"/>
      <c r="E67" s="25"/>
      <c r="F67" s="26"/>
      <c r="G67" s="18"/>
      <c r="H67" s="25"/>
      <c r="I67" s="26"/>
      <c r="J67" s="25"/>
      <c r="K67" s="21" t="str">
        <f aca="false">IF(A67="","",SUMIFS(Encaissements!$C$5:$C$304,Encaissements!$B$5:$B$304,A67))</f>
        <v/>
      </c>
      <c r="L67" s="21" t="str">
        <f aca="false">IF(I67="","",I67-K67)</f>
        <v/>
      </c>
      <c r="M67" s="27" t="str">
        <f aca="true">IF(OR(J67="",L67&lt;=0),"",MAX(0,TODAY()-J67))</f>
        <v/>
      </c>
    </row>
    <row r="68" customFormat="false" ht="15" hidden="false" customHeight="false" outlineLevel="0" collapsed="false">
      <c r="A68" s="18"/>
      <c r="B68" s="18"/>
      <c r="C68" s="18"/>
      <c r="D68" s="18"/>
      <c r="E68" s="25"/>
      <c r="F68" s="26"/>
      <c r="G68" s="18"/>
      <c r="H68" s="25"/>
      <c r="I68" s="26"/>
      <c r="J68" s="25"/>
      <c r="K68" s="21" t="str">
        <f aca="false">IF(A68="","",SUMIFS(Encaissements!$C$5:$C$304,Encaissements!$B$5:$B$304,A68))</f>
        <v/>
      </c>
      <c r="L68" s="21" t="str">
        <f aca="false">IF(I68="","",I68-K68)</f>
        <v/>
      </c>
      <c r="M68" s="27" t="str">
        <f aca="true">IF(OR(J68="",L68&lt;=0),"",MAX(0,TODAY()-J68))</f>
        <v/>
      </c>
    </row>
    <row r="69" customFormat="false" ht="15" hidden="false" customHeight="false" outlineLevel="0" collapsed="false">
      <c r="A69" s="18"/>
      <c r="B69" s="18"/>
      <c r="C69" s="18"/>
      <c r="D69" s="18"/>
      <c r="E69" s="25"/>
      <c r="F69" s="26"/>
      <c r="G69" s="18"/>
      <c r="H69" s="25"/>
      <c r="I69" s="26"/>
      <c r="J69" s="25"/>
      <c r="K69" s="21" t="str">
        <f aca="false">IF(A69="","",SUMIFS(Encaissements!$C$5:$C$304,Encaissements!$B$5:$B$304,A69))</f>
        <v/>
      </c>
      <c r="L69" s="21" t="str">
        <f aca="false">IF(I69="","",I69-K69)</f>
        <v/>
      </c>
      <c r="M69" s="27" t="str">
        <f aca="true">IF(OR(J69="",L69&lt;=0),"",MAX(0,TODAY()-J69))</f>
        <v/>
      </c>
    </row>
    <row r="70" customFormat="false" ht="15" hidden="false" customHeight="false" outlineLevel="0" collapsed="false">
      <c r="A70" s="18"/>
      <c r="B70" s="18"/>
      <c r="C70" s="18"/>
      <c r="D70" s="18"/>
      <c r="E70" s="25"/>
      <c r="F70" s="26"/>
      <c r="G70" s="18"/>
      <c r="H70" s="25"/>
      <c r="I70" s="26"/>
      <c r="J70" s="25"/>
      <c r="K70" s="21" t="str">
        <f aca="false">IF(A70="","",SUMIFS(Encaissements!$C$5:$C$304,Encaissements!$B$5:$B$304,A70))</f>
        <v/>
      </c>
      <c r="L70" s="21" t="str">
        <f aca="false">IF(I70="","",I70-K70)</f>
        <v/>
      </c>
      <c r="M70" s="27" t="str">
        <f aca="true">IF(OR(J70="",L70&lt;=0),"",MAX(0,TODAY()-J70))</f>
        <v/>
      </c>
    </row>
    <row r="71" customFormat="false" ht="15" hidden="false" customHeight="false" outlineLevel="0" collapsed="false">
      <c r="A71" s="18"/>
      <c r="B71" s="18"/>
      <c r="C71" s="18"/>
      <c r="D71" s="18"/>
      <c r="E71" s="25"/>
      <c r="F71" s="26"/>
      <c r="G71" s="18"/>
      <c r="H71" s="25"/>
      <c r="I71" s="26"/>
      <c r="J71" s="25"/>
      <c r="K71" s="21" t="str">
        <f aca="false">IF(A71="","",SUMIFS(Encaissements!$C$5:$C$304,Encaissements!$B$5:$B$304,A71))</f>
        <v/>
      </c>
      <c r="L71" s="21" t="str">
        <f aca="false">IF(I71="","",I71-K71)</f>
        <v/>
      </c>
      <c r="M71" s="27" t="str">
        <f aca="true">IF(OR(J71="",L71&lt;=0),"",MAX(0,TODAY()-J71))</f>
        <v/>
      </c>
    </row>
    <row r="72" customFormat="false" ht="15" hidden="false" customHeight="false" outlineLevel="0" collapsed="false">
      <c r="A72" s="18"/>
      <c r="B72" s="18"/>
      <c r="C72" s="18"/>
      <c r="D72" s="18"/>
      <c r="E72" s="25"/>
      <c r="F72" s="26"/>
      <c r="G72" s="18"/>
      <c r="H72" s="25"/>
      <c r="I72" s="26"/>
      <c r="J72" s="25"/>
      <c r="K72" s="21" t="str">
        <f aca="false">IF(A72="","",SUMIFS(Encaissements!$C$5:$C$304,Encaissements!$B$5:$B$304,A72))</f>
        <v/>
      </c>
      <c r="L72" s="21" t="str">
        <f aca="false">IF(I72="","",I72-K72)</f>
        <v/>
      </c>
      <c r="M72" s="27" t="str">
        <f aca="true">IF(OR(J72="",L72&lt;=0),"",MAX(0,TODAY()-J72))</f>
        <v/>
      </c>
    </row>
    <row r="73" customFormat="false" ht="15" hidden="false" customHeight="false" outlineLevel="0" collapsed="false">
      <c r="A73" s="18"/>
      <c r="B73" s="18"/>
      <c r="C73" s="18"/>
      <c r="D73" s="18"/>
      <c r="E73" s="25"/>
      <c r="F73" s="26"/>
      <c r="G73" s="18"/>
      <c r="H73" s="25"/>
      <c r="I73" s="26"/>
      <c r="J73" s="25"/>
      <c r="K73" s="21" t="str">
        <f aca="false">IF(A73="","",SUMIFS(Encaissements!$C$5:$C$304,Encaissements!$B$5:$B$304,A73))</f>
        <v/>
      </c>
      <c r="L73" s="21" t="str">
        <f aca="false">IF(I73="","",I73-K73)</f>
        <v/>
      </c>
      <c r="M73" s="27" t="str">
        <f aca="true">IF(OR(J73="",L73&lt;=0),"",MAX(0,TODAY()-J73))</f>
        <v/>
      </c>
    </row>
    <row r="74" customFormat="false" ht="15" hidden="false" customHeight="false" outlineLevel="0" collapsed="false">
      <c r="A74" s="18"/>
      <c r="B74" s="18"/>
      <c r="C74" s="18"/>
      <c r="D74" s="18"/>
      <c r="E74" s="25"/>
      <c r="F74" s="26"/>
      <c r="G74" s="18"/>
      <c r="H74" s="25"/>
      <c r="I74" s="26"/>
      <c r="J74" s="25"/>
      <c r="K74" s="21" t="str">
        <f aca="false">IF(A74="","",SUMIFS(Encaissements!$C$5:$C$304,Encaissements!$B$5:$B$304,A74))</f>
        <v/>
      </c>
      <c r="L74" s="21" t="str">
        <f aca="false">IF(I74="","",I74-K74)</f>
        <v/>
      </c>
      <c r="M74" s="27" t="str">
        <f aca="true">IF(OR(J74="",L74&lt;=0),"",MAX(0,TODAY()-J74))</f>
        <v/>
      </c>
    </row>
    <row r="75" customFormat="false" ht="15" hidden="false" customHeight="false" outlineLevel="0" collapsed="false">
      <c r="A75" s="18"/>
      <c r="B75" s="18"/>
      <c r="C75" s="18"/>
      <c r="D75" s="18"/>
      <c r="E75" s="25"/>
      <c r="F75" s="26"/>
      <c r="G75" s="18"/>
      <c r="H75" s="25"/>
      <c r="I75" s="26"/>
      <c r="J75" s="25"/>
      <c r="K75" s="21" t="str">
        <f aca="false">IF(A75="","",SUMIFS(Encaissements!$C$5:$C$304,Encaissements!$B$5:$B$304,A75))</f>
        <v/>
      </c>
      <c r="L75" s="21" t="str">
        <f aca="false">IF(I75="","",I75-K75)</f>
        <v/>
      </c>
      <c r="M75" s="27" t="str">
        <f aca="true">IF(OR(J75="",L75&lt;=0),"",MAX(0,TODAY()-J75))</f>
        <v/>
      </c>
    </row>
    <row r="76" customFormat="false" ht="15" hidden="false" customHeight="false" outlineLevel="0" collapsed="false">
      <c r="A76" s="18"/>
      <c r="B76" s="18"/>
      <c r="C76" s="18"/>
      <c r="D76" s="18"/>
      <c r="E76" s="25"/>
      <c r="F76" s="26"/>
      <c r="G76" s="18"/>
      <c r="H76" s="25"/>
      <c r="I76" s="26"/>
      <c r="J76" s="25"/>
      <c r="K76" s="21" t="str">
        <f aca="false">IF(A76="","",SUMIFS(Encaissements!$C$5:$C$304,Encaissements!$B$5:$B$304,A76))</f>
        <v/>
      </c>
      <c r="L76" s="21" t="str">
        <f aca="false">IF(I76="","",I76-K76)</f>
        <v/>
      </c>
      <c r="M76" s="27" t="str">
        <f aca="true">IF(OR(J76="",L76&lt;=0),"",MAX(0,TODAY()-J76))</f>
        <v/>
      </c>
    </row>
    <row r="77" customFormat="false" ht="15" hidden="false" customHeight="false" outlineLevel="0" collapsed="false">
      <c r="A77" s="18"/>
      <c r="B77" s="18"/>
      <c r="C77" s="18"/>
      <c r="D77" s="18"/>
      <c r="E77" s="25"/>
      <c r="F77" s="26"/>
      <c r="G77" s="18"/>
      <c r="H77" s="25"/>
      <c r="I77" s="26"/>
      <c r="J77" s="25"/>
      <c r="K77" s="21" t="str">
        <f aca="false">IF(A77="","",SUMIFS(Encaissements!$C$5:$C$304,Encaissements!$B$5:$B$304,A77))</f>
        <v/>
      </c>
      <c r="L77" s="21" t="str">
        <f aca="false">IF(I77="","",I77-K77)</f>
        <v/>
      </c>
      <c r="M77" s="27" t="str">
        <f aca="true">IF(OR(J77="",L77&lt;=0),"",MAX(0,TODAY()-J77))</f>
        <v/>
      </c>
    </row>
    <row r="78" customFormat="false" ht="15" hidden="false" customHeight="false" outlineLevel="0" collapsed="false">
      <c r="A78" s="18"/>
      <c r="B78" s="18"/>
      <c r="C78" s="18"/>
      <c r="D78" s="18"/>
      <c r="E78" s="25"/>
      <c r="F78" s="26"/>
      <c r="G78" s="18"/>
      <c r="H78" s="25"/>
      <c r="I78" s="26"/>
      <c r="J78" s="25"/>
      <c r="K78" s="21" t="str">
        <f aca="false">IF(A78="","",SUMIFS(Encaissements!$C$5:$C$304,Encaissements!$B$5:$B$304,A78))</f>
        <v/>
      </c>
      <c r="L78" s="21" t="str">
        <f aca="false">IF(I78="","",I78-K78)</f>
        <v/>
      </c>
      <c r="M78" s="27" t="str">
        <f aca="true">IF(OR(J78="",L78&lt;=0),"",MAX(0,TODAY()-J78))</f>
        <v/>
      </c>
    </row>
    <row r="79" customFormat="false" ht="15" hidden="false" customHeight="false" outlineLevel="0" collapsed="false">
      <c r="A79" s="18"/>
      <c r="B79" s="18"/>
      <c r="C79" s="18"/>
      <c r="D79" s="18"/>
      <c r="E79" s="25"/>
      <c r="F79" s="26"/>
      <c r="G79" s="18"/>
      <c r="H79" s="25"/>
      <c r="I79" s="26"/>
      <c r="J79" s="25"/>
      <c r="K79" s="21" t="str">
        <f aca="false">IF(A79="","",SUMIFS(Encaissements!$C$5:$C$304,Encaissements!$B$5:$B$304,A79))</f>
        <v/>
      </c>
      <c r="L79" s="21" t="str">
        <f aca="false">IF(I79="","",I79-K79)</f>
        <v/>
      </c>
      <c r="M79" s="27" t="str">
        <f aca="true">IF(OR(J79="",L79&lt;=0),"",MAX(0,TODAY()-J79))</f>
        <v/>
      </c>
    </row>
    <row r="80" customFormat="false" ht="15" hidden="false" customHeight="false" outlineLevel="0" collapsed="false">
      <c r="A80" s="18"/>
      <c r="B80" s="18"/>
      <c r="C80" s="18"/>
      <c r="D80" s="18"/>
      <c r="E80" s="25"/>
      <c r="F80" s="26"/>
      <c r="G80" s="18"/>
      <c r="H80" s="25"/>
      <c r="I80" s="26"/>
      <c r="J80" s="25"/>
      <c r="K80" s="21" t="str">
        <f aca="false">IF(A80="","",SUMIFS(Encaissements!$C$5:$C$304,Encaissements!$B$5:$B$304,A80))</f>
        <v/>
      </c>
      <c r="L80" s="21" t="str">
        <f aca="false">IF(I80="","",I80-K80)</f>
        <v/>
      </c>
      <c r="M80" s="27" t="str">
        <f aca="true">IF(OR(J80="",L80&lt;=0),"",MAX(0,TODAY()-J80))</f>
        <v/>
      </c>
    </row>
    <row r="81" customFormat="false" ht="15" hidden="false" customHeight="false" outlineLevel="0" collapsed="false">
      <c r="A81" s="18"/>
      <c r="B81" s="18"/>
      <c r="C81" s="18"/>
      <c r="D81" s="18"/>
      <c r="E81" s="25"/>
      <c r="F81" s="26"/>
      <c r="G81" s="18"/>
      <c r="H81" s="25"/>
      <c r="I81" s="26"/>
      <c r="J81" s="25"/>
      <c r="K81" s="21" t="str">
        <f aca="false">IF(A81="","",SUMIFS(Encaissements!$C$5:$C$304,Encaissements!$B$5:$B$304,A81))</f>
        <v/>
      </c>
      <c r="L81" s="21" t="str">
        <f aca="false">IF(I81="","",I81-K81)</f>
        <v/>
      </c>
      <c r="M81" s="27" t="str">
        <f aca="true">IF(OR(J81="",L81&lt;=0),"",MAX(0,TODAY()-J81))</f>
        <v/>
      </c>
    </row>
    <row r="82" customFormat="false" ht="15" hidden="false" customHeight="false" outlineLevel="0" collapsed="false">
      <c r="A82" s="18"/>
      <c r="B82" s="18"/>
      <c r="C82" s="18"/>
      <c r="D82" s="18"/>
      <c r="E82" s="25"/>
      <c r="F82" s="26"/>
      <c r="G82" s="18"/>
      <c r="H82" s="25"/>
      <c r="I82" s="26"/>
      <c r="J82" s="25"/>
      <c r="K82" s="21" t="str">
        <f aca="false">IF(A82="","",SUMIFS(Encaissements!$C$5:$C$304,Encaissements!$B$5:$B$304,A82))</f>
        <v/>
      </c>
      <c r="L82" s="21" t="str">
        <f aca="false">IF(I82="","",I82-K82)</f>
        <v/>
      </c>
      <c r="M82" s="27" t="str">
        <f aca="true">IF(OR(J82="",L82&lt;=0),"",MAX(0,TODAY()-J82))</f>
        <v/>
      </c>
    </row>
    <row r="83" customFormat="false" ht="15" hidden="false" customHeight="false" outlineLevel="0" collapsed="false">
      <c r="A83" s="18"/>
      <c r="B83" s="18"/>
      <c r="C83" s="18"/>
      <c r="D83" s="18"/>
      <c r="E83" s="25"/>
      <c r="F83" s="26"/>
      <c r="G83" s="18"/>
      <c r="H83" s="25"/>
      <c r="I83" s="26"/>
      <c r="J83" s="25"/>
      <c r="K83" s="21" t="str">
        <f aca="false">IF(A83="","",SUMIFS(Encaissements!$C$5:$C$304,Encaissements!$B$5:$B$304,A83))</f>
        <v/>
      </c>
      <c r="L83" s="21" t="str">
        <f aca="false">IF(I83="","",I83-K83)</f>
        <v/>
      </c>
      <c r="M83" s="27" t="str">
        <f aca="true">IF(OR(J83="",L83&lt;=0),"",MAX(0,TODAY()-J83))</f>
        <v/>
      </c>
    </row>
    <row r="84" customFormat="false" ht="15" hidden="false" customHeight="false" outlineLevel="0" collapsed="false">
      <c r="A84" s="18"/>
      <c r="B84" s="18"/>
      <c r="C84" s="18"/>
      <c r="D84" s="18"/>
      <c r="E84" s="25"/>
      <c r="F84" s="26"/>
      <c r="G84" s="18"/>
      <c r="H84" s="25"/>
      <c r="I84" s="26"/>
      <c r="J84" s="25"/>
      <c r="K84" s="21" t="str">
        <f aca="false">IF(A84="","",SUMIFS(Encaissements!$C$5:$C$304,Encaissements!$B$5:$B$304,A84))</f>
        <v/>
      </c>
      <c r="L84" s="21" t="str">
        <f aca="false">IF(I84="","",I84-K84)</f>
        <v/>
      </c>
      <c r="M84" s="27" t="str">
        <f aca="true">IF(OR(J84="",L84&lt;=0),"",MAX(0,TODAY()-J84))</f>
        <v/>
      </c>
    </row>
    <row r="85" customFormat="false" ht="15" hidden="false" customHeight="false" outlineLevel="0" collapsed="false">
      <c r="A85" s="18"/>
      <c r="B85" s="18"/>
      <c r="C85" s="18"/>
      <c r="D85" s="18"/>
      <c r="E85" s="25"/>
      <c r="F85" s="26"/>
      <c r="G85" s="18"/>
      <c r="H85" s="25"/>
      <c r="I85" s="26"/>
      <c r="J85" s="25"/>
      <c r="K85" s="21" t="str">
        <f aca="false">IF(A85="","",SUMIFS(Encaissements!$C$5:$C$304,Encaissements!$B$5:$B$304,A85))</f>
        <v/>
      </c>
      <c r="L85" s="21" t="str">
        <f aca="false">IF(I85="","",I85-K85)</f>
        <v/>
      </c>
      <c r="M85" s="27" t="str">
        <f aca="true">IF(OR(J85="",L85&lt;=0),"",MAX(0,TODAY()-J85))</f>
        <v/>
      </c>
    </row>
    <row r="86" customFormat="false" ht="15" hidden="false" customHeight="false" outlineLevel="0" collapsed="false">
      <c r="A86" s="18"/>
      <c r="B86" s="18"/>
      <c r="C86" s="18"/>
      <c r="D86" s="18"/>
      <c r="E86" s="25"/>
      <c r="F86" s="26"/>
      <c r="G86" s="18"/>
      <c r="H86" s="25"/>
      <c r="I86" s="26"/>
      <c r="J86" s="25"/>
      <c r="K86" s="21" t="str">
        <f aca="false">IF(A86="","",SUMIFS(Encaissements!$C$5:$C$304,Encaissements!$B$5:$B$304,A86))</f>
        <v/>
      </c>
      <c r="L86" s="21" t="str">
        <f aca="false">IF(I86="","",I86-K86)</f>
        <v/>
      </c>
      <c r="M86" s="27" t="str">
        <f aca="true">IF(OR(J86="",L86&lt;=0),"",MAX(0,TODAY()-J86))</f>
        <v/>
      </c>
    </row>
    <row r="87" customFormat="false" ht="15" hidden="false" customHeight="false" outlineLevel="0" collapsed="false">
      <c r="A87" s="18"/>
      <c r="B87" s="18"/>
      <c r="C87" s="18"/>
      <c r="D87" s="18"/>
      <c r="E87" s="25"/>
      <c r="F87" s="26"/>
      <c r="G87" s="18"/>
      <c r="H87" s="25"/>
      <c r="I87" s="26"/>
      <c r="J87" s="25"/>
      <c r="K87" s="21" t="str">
        <f aca="false">IF(A87="","",SUMIFS(Encaissements!$C$5:$C$304,Encaissements!$B$5:$B$304,A87))</f>
        <v/>
      </c>
      <c r="L87" s="21" t="str">
        <f aca="false">IF(I87="","",I87-K87)</f>
        <v/>
      </c>
      <c r="M87" s="27" t="str">
        <f aca="true">IF(OR(J87="",L87&lt;=0),"",MAX(0,TODAY()-J87))</f>
        <v/>
      </c>
    </row>
    <row r="88" customFormat="false" ht="15" hidden="false" customHeight="false" outlineLevel="0" collapsed="false">
      <c r="A88" s="18"/>
      <c r="B88" s="18"/>
      <c r="C88" s="18"/>
      <c r="D88" s="18"/>
      <c r="E88" s="25"/>
      <c r="F88" s="26"/>
      <c r="G88" s="18"/>
      <c r="H88" s="25"/>
      <c r="I88" s="26"/>
      <c r="J88" s="25"/>
      <c r="K88" s="21" t="str">
        <f aca="false">IF(A88="","",SUMIFS(Encaissements!$C$5:$C$304,Encaissements!$B$5:$B$304,A88))</f>
        <v/>
      </c>
      <c r="L88" s="21" t="str">
        <f aca="false">IF(I88="","",I88-K88)</f>
        <v/>
      </c>
      <c r="M88" s="27" t="str">
        <f aca="true">IF(OR(J88="",L88&lt;=0),"",MAX(0,TODAY()-J88))</f>
        <v/>
      </c>
    </row>
    <row r="89" customFormat="false" ht="15" hidden="false" customHeight="false" outlineLevel="0" collapsed="false">
      <c r="A89" s="18"/>
      <c r="B89" s="18"/>
      <c r="C89" s="18"/>
      <c r="D89" s="18"/>
      <c r="E89" s="25"/>
      <c r="F89" s="26"/>
      <c r="G89" s="18"/>
      <c r="H89" s="25"/>
      <c r="I89" s="26"/>
      <c r="J89" s="25"/>
      <c r="K89" s="21" t="str">
        <f aca="false">IF(A89="","",SUMIFS(Encaissements!$C$5:$C$304,Encaissements!$B$5:$B$304,A89))</f>
        <v/>
      </c>
      <c r="L89" s="21" t="str">
        <f aca="false">IF(I89="","",I89-K89)</f>
        <v/>
      </c>
      <c r="M89" s="27" t="str">
        <f aca="true">IF(OR(J89="",L89&lt;=0),"",MAX(0,TODAY()-J89))</f>
        <v/>
      </c>
    </row>
    <row r="90" customFormat="false" ht="15" hidden="false" customHeight="false" outlineLevel="0" collapsed="false">
      <c r="A90" s="18"/>
      <c r="B90" s="18"/>
      <c r="C90" s="18"/>
      <c r="D90" s="18"/>
      <c r="E90" s="25"/>
      <c r="F90" s="26"/>
      <c r="G90" s="18"/>
      <c r="H90" s="25"/>
      <c r="I90" s="26"/>
      <c r="J90" s="25"/>
      <c r="K90" s="21" t="str">
        <f aca="false">IF(A90="","",SUMIFS(Encaissements!$C$5:$C$304,Encaissements!$B$5:$B$304,A90))</f>
        <v/>
      </c>
      <c r="L90" s="21" t="str">
        <f aca="false">IF(I90="","",I90-K90)</f>
        <v/>
      </c>
      <c r="M90" s="27" t="str">
        <f aca="true">IF(OR(J90="",L90&lt;=0),"",MAX(0,TODAY()-J90))</f>
        <v/>
      </c>
    </row>
    <row r="91" customFormat="false" ht="15" hidden="false" customHeight="false" outlineLevel="0" collapsed="false">
      <c r="A91" s="18"/>
      <c r="B91" s="18"/>
      <c r="C91" s="18"/>
      <c r="D91" s="18"/>
      <c r="E91" s="25"/>
      <c r="F91" s="26"/>
      <c r="G91" s="18"/>
      <c r="H91" s="25"/>
      <c r="I91" s="26"/>
      <c r="J91" s="25"/>
      <c r="K91" s="21" t="str">
        <f aca="false">IF(A91="","",SUMIFS(Encaissements!$C$5:$C$304,Encaissements!$B$5:$B$304,A91))</f>
        <v/>
      </c>
      <c r="L91" s="21" t="str">
        <f aca="false">IF(I91="","",I91-K91)</f>
        <v/>
      </c>
      <c r="M91" s="27" t="str">
        <f aca="true">IF(OR(J91="",L91&lt;=0),"",MAX(0,TODAY()-J91))</f>
        <v/>
      </c>
    </row>
    <row r="92" customFormat="false" ht="15" hidden="false" customHeight="false" outlineLevel="0" collapsed="false">
      <c r="A92" s="18"/>
      <c r="B92" s="18"/>
      <c r="C92" s="18"/>
      <c r="D92" s="18"/>
      <c r="E92" s="25"/>
      <c r="F92" s="26"/>
      <c r="G92" s="18"/>
      <c r="H92" s="25"/>
      <c r="I92" s="26"/>
      <c r="J92" s="25"/>
      <c r="K92" s="21" t="str">
        <f aca="false">IF(A92="","",SUMIFS(Encaissements!$C$5:$C$304,Encaissements!$B$5:$B$304,A92))</f>
        <v/>
      </c>
      <c r="L92" s="21" t="str">
        <f aca="false">IF(I92="","",I92-K92)</f>
        <v/>
      </c>
      <c r="M92" s="27" t="str">
        <f aca="true">IF(OR(J92="",L92&lt;=0),"",MAX(0,TODAY()-J92))</f>
        <v/>
      </c>
    </row>
    <row r="93" customFormat="false" ht="15" hidden="false" customHeight="false" outlineLevel="0" collapsed="false">
      <c r="A93" s="18"/>
      <c r="B93" s="18"/>
      <c r="C93" s="18"/>
      <c r="D93" s="18"/>
      <c r="E93" s="25"/>
      <c r="F93" s="26"/>
      <c r="G93" s="18"/>
      <c r="H93" s="25"/>
      <c r="I93" s="26"/>
      <c r="J93" s="25"/>
      <c r="K93" s="21" t="str">
        <f aca="false">IF(A93="","",SUMIFS(Encaissements!$C$5:$C$304,Encaissements!$B$5:$B$304,A93))</f>
        <v/>
      </c>
      <c r="L93" s="21" t="str">
        <f aca="false">IF(I93="","",I93-K93)</f>
        <v/>
      </c>
      <c r="M93" s="27" t="str">
        <f aca="true">IF(OR(J93="",L93&lt;=0),"",MAX(0,TODAY()-J93))</f>
        <v/>
      </c>
    </row>
    <row r="94" customFormat="false" ht="15" hidden="false" customHeight="false" outlineLevel="0" collapsed="false">
      <c r="A94" s="18"/>
      <c r="B94" s="18"/>
      <c r="C94" s="18"/>
      <c r="D94" s="18"/>
      <c r="E94" s="25"/>
      <c r="F94" s="26"/>
      <c r="G94" s="18"/>
      <c r="H94" s="25"/>
      <c r="I94" s="26"/>
      <c r="J94" s="25"/>
      <c r="K94" s="21" t="str">
        <f aca="false">IF(A94="","",SUMIFS(Encaissements!$C$5:$C$304,Encaissements!$B$5:$B$304,A94))</f>
        <v/>
      </c>
      <c r="L94" s="21" t="str">
        <f aca="false">IF(I94="","",I94-K94)</f>
        <v/>
      </c>
      <c r="M94" s="27" t="str">
        <f aca="true">IF(OR(J94="",L94&lt;=0),"",MAX(0,TODAY()-J94))</f>
        <v/>
      </c>
    </row>
    <row r="95" customFormat="false" ht="15" hidden="false" customHeight="false" outlineLevel="0" collapsed="false">
      <c r="A95" s="18"/>
      <c r="B95" s="18"/>
      <c r="C95" s="18"/>
      <c r="D95" s="18"/>
      <c r="E95" s="25"/>
      <c r="F95" s="26"/>
      <c r="G95" s="18"/>
      <c r="H95" s="25"/>
      <c r="I95" s="26"/>
      <c r="J95" s="25"/>
      <c r="K95" s="21" t="str">
        <f aca="false">IF(A95="","",SUMIFS(Encaissements!$C$5:$C$304,Encaissements!$B$5:$B$304,A95))</f>
        <v/>
      </c>
      <c r="L95" s="21" t="str">
        <f aca="false">IF(I95="","",I95-K95)</f>
        <v/>
      </c>
      <c r="M95" s="27" t="str">
        <f aca="true">IF(OR(J95="",L95&lt;=0),"",MAX(0,TODAY()-J95))</f>
        <v/>
      </c>
    </row>
    <row r="96" customFormat="false" ht="15" hidden="false" customHeight="false" outlineLevel="0" collapsed="false">
      <c r="A96" s="18"/>
      <c r="B96" s="18"/>
      <c r="C96" s="18"/>
      <c r="D96" s="18"/>
      <c r="E96" s="25"/>
      <c r="F96" s="26"/>
      <c r="G96" s="18"/>
      <c r="H96" s="25"/>
      <c r="I96" s="26"/>
      <c r="J96" s="25"/>
      <c r="K96" s="21" t="str">
        <f aca="false">IF(A96="","",SUMIFS(Encaissements!$C$5:$C$304,Encaissements!$B$5:$B$304,A96))</f>
        <v/>
      </c>
      <c r="L96" s="21" t="str">
        <f aca="false">IF(I96="","",I96-K96)</f>
        <v/>
      </c>
      <c r="M96" s="27" t="str">
        <f aca="true">IF(OR(J96="",L96&lt;=0),"",MAX(0,TODAY()-J96))</f>
        <v/>
      </c>
    </row>
    <row r="97" customFormat="false" ht="15" hidden="false" customHeight="false" outlineLevel="0" collapsed="false">
      <c r="A97" s="18"/>
      <c r="B97" s="18"/>
      <c r="C97" s="18"/>
      <c r="D97" s="18"/>
      <c r="E97" s="25"/>
      <c r="F97" s="26"/>
      <c r="G97" s="18"/>
      <c r="H97" s="25"/>
      <c r="I97" s="26"/>
      <c r="J97" s="25"/>
      <c r="K97" s="21" t="str">
        <f aca="false">IF(A97="","",SUMIFS(Encaissements!$C$5:$C$304,Encaissements!$B$5:$B$304,A97))</f>
        <v/>
      </c>
      <c r="L97" s="21" t="str">
        <f aca="false">IF(I97="","",I97-K97)</f>
        <v/>
      </c>
      <c r="M97" s="27" t="str">
        <f aca="true">IF(OR(J97="",L97&lt;=0),"",MAX(0,TODAY()-J97))</f>
        <v/>
      </c>
    </row>
    <row r="98" customFormat="false" ht="15" hidden="false" customHeight="false" outlineLevel="0" collapsed="false">
      <c r="A98" s="18"/>
      <c r="B98" s="18"/>
      <c r="C98" s="18"/>
      <c r="D98" s="18"/>
      <c r="E98" s="25"/>
      <c r="F98" s="26"/>
      <c r="G98" s="18"/>
      <c r="H98" s="25"/>
      <c r="I98" s="26"/>
      <c r="J98" s="25"/>
      <c r="K98" s="21" t="str">
        <f aca="false">IF(A98="","",SUMIFS(Encaissements!$C$5:$C$304,Encaissements!$B$5:$B$304,A98))</f>
        <v/>
      </c>
      <c r="L98" s="21" t="str">
        <f aca="false">IF(I98="","",I98-K98)</f>
        <v/>
      </c>
      <c r="M98" s="27" t="str">
        <f aca="true">IF(OR(J98="",L98&lt;=0),"",MAX(0,TODAY()-J98))</f>
        <v/>
      </c>
    </row>
    <row r="99" customFormat="false" ht="15" hidden="false" customHeight="false" outlineLevel="0" collapsed="false">
      <c r="A99" s="18"/>
      <c r="B99" s="18"/>
      <c r="C99" s="18"/>
      <c r="D99" s="18"/>
      <c r="E99" s="25"/>
      <c r="F99" s="26"/>
      <c r="G99" s="18"/>
      <c r="H99" s="25"/>
      <c r="I99" s="26"/>
      <c r="J99" s="25"/>
      <c r="K99" s="21" t="str">
        <f aca="false">IF(A99="","",SUMIFS(Encaissements!$C$5:$C$304,Encaissements!$B$5:$B$304,A99))</f>
        <v/>
      </c>
      <c r="L99" s="21" t="str">
        <f aca="false">IF(I99="","",I99-K99)</f>
        <v/>
      </c>
      <c r="M99" s="27" t="str">
        <f aca="true">IF(OR(J99="",L99&lt;=0),"",MAX(0,TODAY()-J99))</f>
        <v/>
      </c>
    </row>
    <row r="100" customFormat="false" ht="15" hidden="false" customHeight="false" outlineLevel="0" collapsed="false">
      <c r="A100" s="18"/>
      <c r="B100" s="18"/>
      <c r="C100" s="18"/>
      <c r="D100" s="18"/>
      <c r="E100" s="25"/>
      <c r="F100" s="26"/>
      <c r="G100" s="18"/>
      <c r="H100" s="25"/>
      <c r="I100" s="26"/>
      <c r="J100" s="25"/>
      <c r="K100" s="21" t="str">
        <f aca="false">IF(A100="","",SUMIFS(Encaissements!$C$5:$C$304,Encaissements!$B$5:$B$304,A100))</f>
        <v/>
      </c>
      <c r="L100" s="21" t="str">
        <f aca="false">IF(I100="","",I100-K100)</f>
        <v/>
      </c>
      <c r="M100" s="27" t="str">
        <f aca="true">IF(OR(J100="",L100&lt;=0),"",MAX(0,TODAY()-J100))</f>
        <v/>
      </c>
    </row>
    <row r="101" customFormat="false" ht="15" hidden="false" customHeight="false" outlineLevel="0" collapsed="false">
      <c r="A101" s="18"/>
      <c r="B101" s="18"/>
      <c r="C101" s="18"/>
      <c r="D101" s="18"/>
      <c r="E101" s="25"/>
      <c r="F101" s="26"/>
      <c r="G101" s="18"/>
      <c r="H101" s="25"/>
      <c r="I101" s="26"/>
      <c r="J101" s="25"/>
      <c r="K101" s="21" t="str">
        <f aca="false">IF(A101="","",SUMIFS(Encaissements!$C$5:$C$304,Encaissements!$B$5:$B$304,A101))</f>
        <v/>
      </c>
      <c r="L101" s="21" t="str">
        <f aca="false">IF(I101="","",I101-K101)</f>
        <v/>
      </c>
      <c r="M101" s="27" t="str">
        <f aca="true">IF(OR(J101="",L101&lt;=0),"",MAX(0,TODAY()-J101))</f>
        <v/>
      </c>
    </row>
    <row r="102" customFormat="false" ht="15" hidden="false" customHeight="false" outlineLevel="0" collapsed="false">
      <c r="A102" s="18"/>
      <c r="B102" s="18"/>
      <c r="C102" s="18"/>
      <c r="D102" s="18"/>
      <c r="E102" s="25"/>
      <c r="F102" s="26"/>
      <c r="G102" s="18"/>
      <c r="H102" s="25"/>
      <c r="I102" s="26"/>
      <c r="J102" s="25"/>
      <c r="K102" s="21" t="str">
        <f aca="false">IF(A102="","",SUMIFS(Encaissements!$C$5:$C$304,Encaissements!$B$5:$B$304,A102))</f>
        <v/>
      </c>
      <c r="L102" s="21" t="str">
        <f aca="false">IF(I102="","",I102-K102)</f>
        <v/>
      </c>
      <c r="M102" s="27" t="str">
        <f aca="true">IF(OR(J102="",L102&lt;=0),"",MAX(0,TODAY()-J102))</f>
        <v/>
      </c>
    </row>
    <row r="103" customFormat="false" ht="15" hidden="false" customHeight="false" outlineLevel="0" collapsed="false">
      <c r="A103" s="18"/>
      <c r="B103" s="18"/>
      <c r="C103" s="18"/>
      <c r="D103" s="18"/>
      <c r="E103" s="25"/>
      <c r="F103" s="26"/>
      <c r="G103" s="18"/>
      <c r="H103" s="25"/>
      <c r="I103" s="26"/>
      <c r="J103" s="25"/>
      <c r="K103" s="21" t="str">
        <f aca="false">IF(A103="","",SUMIFS(Encaissements!$C$5:$C$304,Encaissements!$B$5:$B$304,A103))</f>
        <v/>
      </c>
      <c r="L103" s="21" t="str">
        <f aca="false">IF(I103="","",I103-K103)</f>
        <v/>
      </c>
      <c r="M103" s="27" t="str">
        <f aca="true">IF(OR(J103="",L103&lt;=0),"",MAX(0,TODAY()-J103))</f>
        <v/>
      </c>
    </row>
    <row r="104" customFormat="false" ht="15" hidden="false" customHeight="false" outlineLevel="0" collapsed="false">
      <c r="A104" s="18"/>
      <c r="B104" s="18"/>
      <c r="C104" s="18"/>
      <c r="D104" s="18"/>
      <c r="E104" s="25"/>
      <c r="F104" s="26"/>
      <c r="G104" s="18"/>
      <c r="H104" s="25"/>
      <c r="I104" s="26"/>
      <c r="J104" s="25"/>
      <c r="K104" s="21" t="str">
        <f aca="false">IF(A104="","",SUMIFS(Encaissements!$C$5:$C$304,Encaissements!$B$5:$B$304,A104))</f>
        <v/>
      </c>
      <c r="L104" s="21" t="str">
        <f aca="false">IF(I104="","",I104-K104)</f>
        <v/>
      </c>
      <c r="M104" s="27" t="str">
        <f aca="true">IF(OR(J104="",L104&lt;=0),"",MAX(0,TODAY()-J104))</f>
        <v/>
      </c>
    </row>
    <row r="105" customFormat="false" ht="15" hidden="false" customHeight="false" outlineLevel="0" collapsed="false">
      <c r="A105" s="18"/>
      <c r="B105" s="18"/>
      <c r="C105" s="18"/>
      <c r="D105" s="18"/>
      <c r="E105" s="25"/>
      <c r="F105" s="26"/>
      <c r="G105" s="18"/>
      <c r="H105" s="25"/>
      <c r="I105" s="26"/>
      <c r="J105" s="25"/>
      <c r="K105" s="21" t="str">
        <f aca="false">IF(A105="","",SUMIFS(Encaissements!$C$5:$C$304,Encaissements!$B$5:$B$304,A105))</f>
        <v/>
      </c>
      <c r="L105" s="21" t="str">
        <f aca="false">IF(I105="","",I105-K105)</f>
        <v/>
      </c>
      <c r="M105" s="27" t="str">
        <f aca="true">IF(OR(J105="",L105&lt;=0),"",MAX(0,TODAY()-J105))</f>
        <v/>
      </c>
    </row>
    <row r="106" customFormat="false" ht="15" hidden="false" customHeight="false" outlineLevel="0" collapsed="false">
      <c r="A106" s="18"/>
      <c r="B106" s="18"/>
      <c r="C106" s="18"/>
      <c r="D106" s="18"/>
      <c r="E106" s="25"/>
      <c r="F106" s="26"/>
      <c r="G106" s="18"/>
      <c r="H106" s="25"/>
      <c r="I106" s="26"/>
      <c r="J106" s="25"/>
      <c r="K106" s="21" t="str">
        <f aca="false">IF(A106="","",SUMIFS(Encaissements!$C$5:$C$304,Encaissements!$B$5:$B$304,A106))</f>
        <v/>
      </c>
      <c r="L106" s="21" t="str">
        <f aca="false">IF(I106="","",I106-K106)</f>
        <v/>
      </c>
      <c r="M106" s="27" t="str">
        <f aca="true">IF(OR(J106="",L106&lt;=0),"",MAX(0,TODAY()-J106))</f>
        <v/>
      </c>
    </row>
    <row r="107" customFormat="false" ht="15" hidden="false" customHeight="false" outlineLevel="0" collapsed="false">
      <c r="A107" s="18"/>
      <c r="B107" s="18"/>
      <c r="C107" s="18"/>
      <c r="D107" s="18"/>
      <c r="E107" s="25"/>
      <c r="F107" s="26"/>
      <c r="G107" s="18"/>
      <c r="H107" s="25"/>
      <c r="I107" s="26"/>
      <c r="J107" s="25"/>
      <c r="K107" s="21" t="str">
        <f aca="false">IF(A107="","",SUMIFS(Encaissements!$C$5:$C$304,Encaissements!$B$5:$B$304,A107))</f>
        <v/>
      </c>
      <c r="L107" s="21" t="str">
        <f aca="false">IF(I107="","",I107-K107)</f>
        <v/>
      </c>
      <c r="M107" s="27" t="str">
        <f aca="true">IF(OR(J107="",L107&lt;=0),"",MAX(0,TODAY()-J107))</f>
        <v/>
      </c>
    </row>
    <row r="108" customFormat="false" ht="15" hidden="false" customHeight="false" outlineLevel="0" collapsed="false">
      <c r="A108" s="18"/>
      <c r="B108" s="18"/>
      <c r="C108" s="18"/>
      <c r="D108" s="18"/>
      <c r="E108" s="25"/>
      <c r="F108" s="26"/>
      <c r="G108" s="18"/>
      <c r="H108" s="25"/>
      <c r="I108" s="26"/>
      <c r="J108" s="25"/>
      <c r="K108" s="21" t="str">
        <f aca="false">IF(A108="","",SUMIFS(Encaissements!$C$5:$C$304,Encaissements!$B$5:$B$304,A108))</f>
        <v/>
      </c>
      <c r="L108" s="21" t="str">
        <f aca="false">IF(I108="","",I108-K108)</f>
        <v/>
      </c>
      <c r="M108" s="27" t="str">
        <f aca="true">IF(OR(J108="",L108&lt;=0),"",MAX(0,TODAY()-J108))</f>
        <v/>
      </c>
    </row>
    <row r="109" customFormat="false" ht="15" hidden="false" customHeight="false" outlineLevel="0" collapsed="false">
      <c r="A109" s="18"/>
      <c r="B109" s="18"/>
      <c r="C109" s="18"/>
      <c r="D109" s="18"/>
      <c r="E109" s="25"/>
      <c r="F109" s="26"/>
      <c r="G109" s="18"/>
      <c r="H109" s="25"/>
      <c r="I109" s="26"/>
      <c r="J109" s="25"/>
      <c r="K109" s="21" t="str">
        <f aca="false">IF(A109="","",SUMIFS(Encaissements!$C$5:$C$304,Encaissements!$B$5:$B$304,A109))</f>
        <v/>
      </c>
      <c r="L109" s="21" t="str">
        <f aca="false">IF(I109="","",I109-K109)</f>
        <v/>
      </c>
      <c r="M109" s="27" t="str">
        <f aca="true">IF(OR(J109="",L109&lt;=0),"",MAX(0,TODAY()-J109))</f>
        <v/>
      </c>
    </row>
    <row r="110" customFormat="false" ht="15" hidden="false" customHeight="false" outlineLevel="0" collapsed="false">
      <c r="A110" s="18"/>
      <c r="B110" s="18"/>
      <c r="C110" s="18"/>
      <c r="D110" s="18"/>
      <c r="E110" s="25"/>
      <c r="F110" s="26"/>
      <c r="G110" s="18"/>
      <c r="H110" s="25"/>
      <c r="I110" s="26"/>
      <c r="J110" s="25"/>
      <c r="K110" s="21" t="str">
        <f aca="false">IF(A110="","",SUMIFS(Encaissements!$C$5:$C$304,Encaissements!$B$5:$B$304,A110))</f>
        <v/>
      </c>
      <c r="L110" s="21" t="str">
        <f aca="false">IF(I110="","",I110-K110)</f>
        <v/>
      </c>
      <c r="M110" s="27" t="str">
        <f aca="true">IF(OR(J110="",L110&lt;=0),"",MAX(0,TODAY()-J110))</f>
        <v/>
      </c>
    </row>
    <row r="111" customFormat="false" ht="15" hidden="false" customHeight="false" outlineLevel="0" collapsed="false">
      <c r="A111" s="18"/>
      <c r="B111" s="18"/>
      <c r="C111" s="18"/>
      <c r="D111" s="18"/>
      <c r="E111" s="25"/>
      <c r="F111" s="26"/>
      <c r="G111" s="18"/>
      <c r="H111" s="25"/>
      <c r="I111" s="26"/>
      <c r="J111" s="25"/>
      <c r="K111" s="21" t="str">
        <f aca="false">IF(A111="","",SUMIFS(Encaissements!$C$5:$C$304,Encaissements!$B$5:$B$304,A111))</f>
        <v/>
      </c>
      <c r="L111" s="21" t="str">
        <f aca="false">IF(I111="","",I111-K111)</f>
        <v/>
      </c>
      <c r="M111" s="27" t="str">
        <f aca="true">IF(OR(J111="",L111&lt;=0),"",MAX(0,TODAY()-J111))</f>
        <v/>
      </c>
    </row>
    <row r="112" customFormat="false" ht="15" hidden="false" customHeight="false" outlineLevel="0" collapsed="false">
      <c r="A112" s="18"/>
      <c r="B112" s="18"/>
      <c r="C112" s="18"/>
      <c r="D112" s="18"/>
      <c r="E112" s="25"/>
      <c r="F112" s="26"/>
      <c r="G112" s="18"/>
      <c r="H112" s="25"/>
      <c r="I112" s="26"/>
      <c r="J112" s="25"/>
      <c r="K112" s="21" t="str">
        <f aca="false">IF(A112="","",SUMIFS(Encaissements!$C$5:$C$304,Encaissements!$B$5:$B$304,A112))</f>
        <v/>
      </c>
      <c r="L112" s="21" t="str">
        <f aca="false">IF(I112="","",I112-K112)</f>
        <v/>
      </c>
      <c r="M112" s="27" t="str">
        <f aca="true">IF(OR(J112="",L112&lt;=0),"",MAX(0,TODAY()-J112))</f>
        <v/>
      </c>
    </row>
    <row r="113" customFormat="false" ht="15" hidden="false" customHeight="false" outlineLevel="0" collapsed="false">
      <c r="A113" s="18"/>
      <c r="B113" s="18"/>
      <c r="C113" s="18"/>
      <c r="D113" s="18"/>
      <c r="E113" s="25"/>
      <c r="F113" s="26"/>
      <c r="G113" s="18"/>
      <c r="H113" s="25"/>
      <c r="I113" s="26"/>
      <c r="J113" s="25"/>
      <c r="K113" s="21" t="str">
        <f aca="false">IF(A113="","",SUMIFS(Encaissements!$C$5:$C$304,Encaissements!$B$5:$B$304,A113))</f>
        <v/>
      </c>
      <c r="L113" s="21" t="str">
        <f aca="false">IF(I113="","",I113-K113)</f>
        <v/>
      </c>
      <c r="M113" s="27" t="str">
        <f aca="true">IF(OR(J113="",L113&lt;=0),"",MAX(0,TODAY()-J113))</f>
        <v/>
      </c>
    </row>
    <row r="114" customFormat="false" ht="15" hidden="false" customHeight="false" outlineLevel="0" collapsed="false">
      <c r="A114" s="18"/>
      <c r="B114" s="18"/>
      <c r="C114" s="18"/>
      <c r="D114" s="18"/>
      <c r="E114" s="25"/>
      <c r="F114" s="26"/>
      <c r="G114" s="18"/>
      <c r="H114" s="25"/>
      <c r="I114" s="26"/>
      <c r="J114" s="25"/>
      <c r="K114" s="21" t="str">
        <f aca="false">IF(A114="","",SUMIFS(Encaissements!$C$5:$C$304,Encaissements!$B$5:$B$304,A114))</f>
        <v/>
      </c>
      <c r="L114" s="21" t="str">
        <f aca="false">IF(I114="","",I114-K114)</f>
        <v/>
      </c>
      <c r="M114" s="27" t="str">
        <f aca="true">IF(OR(J114="",L114&lt;=0),"",MAX(0,TODAY()-J114))</f>
        <v/>
      </c>
    </row>
    <row r="115" customFormat="false" ht="15" hidden="false" customHeight="false" outlineLevel="0" collapsed="false">
      <c r="A115" s="18"/>
      <c r="B115" s="18"/>
      <c r="C115" s="18"/>
      <c r="D115" s="18"/>
      <c r="E115" s="25"/>
      <c r="F115" s="26"/>
      <c r="G115" s="18"/>
      <c r="H115" s="25"/>
      <c r="I115" s="26"/>
      <c r="J115" s="25"/>
      <c r="K115" s="21" t="str">
        <f aca="false">IF(A115="","",SUMIFS(Encaissements!$C$5:$C$304,Encaissements!$B$5:$B$304,A115))</f>
        <v/>
      </c>
      <c r="L115" s="21" t="str">
        <f aca="false">IF(I115="","",I115-K115)</f>
        <v/>
      </c>
      <c r="M115" s="27" t="str">
        <f aca="true">IF(OR(J115="",L115&lt;=0),"",MAX(0,TODAY()-J115))</f>
        <v/>
      </c>
    </row>
    <row r="116" customFormat="false" ht="15" hidden="false" customHeight="false" outlineLevel="0" collapsed="false">
      <c r="A116" s="18"/>
      <c r="B116" s="18"/>
      <c r="C116" s="18"/>
      <c r="D116" s="18"/>
      <c r="E116" s="25"/>
      <c r="F116" s="26"/>
      <c r="G116" s="18"/>
      <c r="H116" s="25"/>
      <c r="I116" s="26"/>
      <c r="J116" s="25"/>
      <c r="K116" s="21" t="str">
        <f aca="false">IF(A116="","",SUMIFS(Encaissements!$C$5:$C$304,Encaissements!$B$5:$B$304,A116))</f>
        <v/>
      </c>
      <c r="L116" s="21" t="str">
        <f aca="false">IF(I116="","",I116-K116)</f>
        <v/>
      </c>
      <c r="M116" s="27" t="str">
        <f aca="true">IF(OR(J116="",L116&lt;=0),"",MAX(0,TODAY()-J116))</f>
        <v/>
      </c>
    </row>
    <row r="117" customFormat="false" ht="15" hidden="false" customHeight="false" outlineLevel="0" collapsed="false">
      <c r="A117" s="18"/>
      <c r="B117" s="18"/>
      <c r="C117" s="18"/>
      <c r="D117" s="18"/>
      <c r="E117" s="25"/>
      <c r="F117" s="26"/>
      <c r="G117" s="18"/>
      <c r="H117" s="25"/>
      <c r="I117" s="26"/>
      <c r="J117" s="25"/>
      <c r="K117" s="21" t="str">
        <f aca="false">IF(A117="","",SUMIFS(Encaissements!$C$5:$C$304,Encaissements!$B$5:$B$304,A117))</f>
        <v/>
      </c>
      <c r="L117" s="21" t="str">
        <f aca="false">IF(I117="","",I117-K117)</f>
        <v/>
      </c>
      <c r="M117" s="27" t="str">
        <f aca="true">IF(OR(J117="",L117&lt;=0),"",MAX(0,TODAY()-J117))</f>
        <v/>
      </c>
    </row>
    <row r="118" customFormat="false" ht="15" hidden="false" customHeight="false" outlineLevel="0" collapsed="false">
      <c r="A118" s="18"/>
      <c r="B118" s="18"/>
      <c r="C118" s="18"/>
      <c r="D118" s="18"/>
      <c r="E118" s="25"/>
      <c r="F118" s="26"/>
      <c r="G118" s="18"/>
      <c r="H118" s="25"/>
      <c r="I118" s="26"/>
      <c r="J118" s="25"/>
      <c r="K118" s="21" t="str">
        <f aca="false">IF(A118="","",SUMIFS(Encaissements!$C$5:$C$304,Encaissements!$B$5:$B$304,A118))</f>
        <v/>
      </c>
      <c r="L118" s="21" t="str">
        <f aca="false">IF(I118="","",I118-K118)</f>
        <v/>
      </c>
      <c r="M118" s="27" t="str">
        <f aca="true">IF(OR(J118="",L118&lt;=0),"",MAX(0,TODAY()-J118))</f>
        <v/>
      </c>
    </row>
    <row r="119" customFormat="false" ht="15" hidden="false" customHeight="false" outlineLevel="0" collapsed="false">
      <c r="A119" s="18"/>
      <c r="B119" s="18"/>
      <c r="C119" s="18"/>
      <c r="D119" s="18"/>
      <c r="E119" s="25"/>
      <c r="F119" s="26"/>
      <c r="G119" s="18"/>
      <c r="H119" s="25"/>
      <c r="I119" s="26"/>
      <c r="J119" s="25"/>
      <c r="K119" s="21" t="str">
        <f aca="false">IF(A119="","",SUMIFS(Encaissements!$C$5:$C$304,Encaissements!$B$5:$B$304,A119))</f>
        <v/>
      </c>
      <c r="L119" s="21" t="str">
        <f aca="false">IF(I119="","",I119-K119)</f>
        <v/>
      </c>
      <c r="M119" s="27" t="str">
        <f aca="true">IF(OR(J119="",L119&lt;=0),"",MAX(0,TODAY()-J119))</f>
        <v/>
      </c>
    </row>
    <row r="120" customFormat="false" ht="15" hidden="false" customHeight="false" outlineLevel="0" collapsed="false">
      <c r="A120" s="18"/>
      <c r="B120" s="18"/>
      <c r="C120" s="18"/>
      <c r="D120" s="18"/>
      <c r="E120" s="25"/>
      <c r="F120" s="26"/>
      <c r="G120" s="18"/>
      <c r="H120" s="25"/>
      <c r="I120" s="26"/>
      <c r="J120" s="25"/>
      <c r="K120" s="21" t="str">
        <f aca="false">IF(A120="","",SUMIFS(Encaissements!$C$5:$C$304,Encaissements!$B$5:$B$304,A120))</f>
        <v/>
      </c>
      <c r="L120" s="21" t="str">
        <f aca="false">IF(I120="","",I120-K120)</f>
        <v/>
      </c>
      <c r="M120" s="27" t="str">
        <f aca="true">IF(OR(J120="",L120&lt;=0),"",MAX(0,TODAY()-J120))</f>
        <v/>
      </c>
    </row>
    <row r="121" customFormat="false" ht="15" hidden="false" customHeight="false" outlineLevel="0" collapsed="false">
      <c r="A121" s="18"/>
      <c r="B121" s="18"/>
      <c r="C121" s="18"/>
      <c r="D121" s="18"/>
      <c r="E121" s="25"/>
      <c r="F121" s="26"/>
      <c r="G121" s="18"/>
      <c r="H121" s="25"/>
      <c r="I121" s="26"/>
      <c r="J121" s="25"/>
      <c r="K121" s="21" t="str">
        <f aca="false">IF(A121="","",SUMIFS(Encaissements!$C$5:$C$304,Encaissements!$B$5:$B$304,A121))</f>
        <v/>
      </c>
      <c r="L121" s="21" t="str">
        <f aca="false">IF(I121="","",I121-K121)</f>
        <v/>
      </c>
      <c r="M121" s="27" t="str">
        <f aca="true">IF(OR(J121="",L121&lt;=0),"",MAX(0,TODAY()-J121))</f>
        <v/>
      </c>
    </row>
    <row r="122" customFormat="false" ht="15" hidden="false" customHeight="false" outlineLevel="0" collapsed="false">
      <c r="A122" s="18"/>
      <c r="B122" s="18"/>
      <c r="C122" s="18"/>
      <c r="D122" s="18"/>
      <c r="E122" s="25"/>
      <c r="F122" s="26"/>
      <c r="G122" s="18"/>
      <c r="H122" s="25"/>
      <c r="I122" s="26"/>
      <c r="J122" s="25"/>
      <c r="K122" s="21" t="str">
        <f aca="false">IF(A122="","",SUMIFS(Encaissements!$C$5:$C$304,Encaissements!$B$5:$B$304,A122))</f>
        <v/>
      </c>
      <c r="L122" s="21" t="str">
        <f aca="false">IF(I122="","",I122-K122)</f>
        <v/>
      </c>
      <c r="M122" s="27" t="str">
        <f aca="true">IF(OR(J122="",L122&lt;=0),"",MAX(0,TODAY()-J122))</f>
        <v/>
      </c>
    </row>
    <row r="123" customFormat="false" ht="15" hidden="false" customHeight="false" outlineLevel="0" collapsed="false">
      <c r="A123" s="18"/>
      <c r="B123" s="18"/>
      <c r="C123" s="18"/>
      <c r="D123" s="18"/>
      <c r="E123" s="25"/>
      <c r="F123" s="26"/>
      <c r="G123" s="18"/>
      <c r="H123" s="25"/>
      <c r="I123" s="26"/>
      <c r="J123" s="25"/>
      <c r="K123" s="21" t="str">
        <f aca="false">IF(A123="","",SUMIFS(Encaissements!$C$5:$C$304,Encaissements!$B$5:$B$304,A123))</f>
        <v/>
      </c>
      <c r="L123" s="21" t="str">
        <f aca="false">IF(I123="","",I123-K123)</f>
        <v/>
      </c>
      <c r="M123" s="27" t="str">
        <f aca="true">IF(OR(J123="",L123&lt;=0),"",MAX(0,TODAY()-J123))</f>
        <v/>
      </c>
    </row>
    <row r="124" customFormat="false" ht="15" hidden="false" customHeight="false" outlineLevel="0" collapsed="false">
      <c r="A124" s="18"/>
      <c r="B124" s="18"/>
      <c r="C124" s="18"/>
      <c r="D124" s="18"/>
      <c r="E124" s="25"/>
      <c r="F124" s="26"/>
      <c r="G124" s="18"/>
      <c r="H124" s="25"/>
      <c r="I124" s="26"/>
      <c r="J124" s="25"/>
      <c r="K124" s="21" t="str">
        <f aca="false">IF(A124="","",SUMIFS(Encaissements!$C$5:$C$304,Encaissements!$B$5:$B$304,A124))</f>
        <v/>
      </c>
      <c r="L124" s="21" t="str">
        <f aca="false">IF(I124="","",I124-K124)</f>
        <v/>
      </c>
      <c r="M124" s="27" t="str">
        <f aca="true">IF(OR(J124="",L124&lt;=0),"",MAX(0,TODAY()-J124))</f>
        <v/>
      </c>
    </row>
    <row r="125" customFormat="false" ht="15" hidden="false" customHeight="false" outlineLevel="0" collapsed="false">
      <c r="A125" s="18"/>
      <c r="B125" s="18"/>
      <c r="C125" s="18"/>
      <c r="D125" s="18"/>
      <c r="E125" s="25"/>
      <c r="F125" s="26"/>
      <c r="G125" s="18"/>
      <c r="H125" s="25"/>
      <c r="I125" s="26"/>
      <c r="J125" s="25"/>
      <c r="K125" s="21" t="str">
        <f aca="false">IF(A125="","",SUMIFS(Encaissements!$C$5:$C$304,Encaissements!$B$5:$B$304,A125))</f>
        <v/>
      </c>
      <c r="L125" s="21" t="str">
        <f aca="false">IF(I125="","",I125-K125)</f>
        <v/>
      </c>
      <c r="M125" s="27" t="str">
        <f aca="true">IF(OR(J125="",L125&lt;=0),"",MAX(0,TODAY()-J125))</f>
        <v/>
      </c>
    </row>
    <row r="126" customFormat="false" ht="15" hidden="false" customHeight="false" outlineLevel="0" collapsed="false">
      <c r="A126" s="18"/>
      <c r="B126" s="18"/>
      <c r="C126" s="18"/>
      <c r="D126" s="18"/>
      <c r="E126" s="25"/>
      <c r="F126" s="26"/>
      <c r="G126" s="18"/>
      <c r="H126" s="25"/>
      <c r="I126" s="26"/>
      <c r="J126" s="25"/>
      <c r="K126" s="21" t="str">
        <f aca="false">IF(A126="","",SUMIFS(Encaissements!$C$5:$C$304,Encaissements!$B$5:$B$304,A126))</f>
        <v/>
      </c>
      <c r="L126" s="21" t="str">
        <f aca="false">IF(I126="","",I126-K126)</f>
        <v/>
      </c>
      <c r="M126" s="27" t="str">
        <f aca="true">IF(OR(J126="",L126&lt;=0),"",MAX(0,TODAY()-J126))</f>
        <v/>
      </c>
    </row>
    <row r="127" customFormat="false" ht="15" hidden="false" customHeight="false" outlineLevel="0" collapsed="false">
      <c r="A127" s="18"/>
      <c r="B127" s="18"/>
      <c r="C127" s="18"/>
      <c r="D127" s="18"/>
      <c r="E127" s="25"/>
      <c r="F127" s="26"/>
      <c r="G127" s="18"/>
      <c r="H127" s="25"/>
      <c r="I127" s="26"/>
      <c r="J127" s="25"/>
      <c r="K127" s="21" t="str">
        <f aca="false">IF(A127="","",SUMIFS(Encaissements!$C$5:$C$304,Encaissements!$B$5:$B$304,A127))</f>
        <v/>
      </c>
      <c r="L127" s="21" t="str">
        <f aca="false">IF(I127="","",I127-K127)</f>
        <v/>
      </c>
      <c r="M127" s="27" t="str">
        <f aca="true">IF(OR(J127="",L127&lt;=0),"",MAX(0,TODAY()-J127))</f>
        <v/>
      </c>
    </row>
    <row r="128" customFormat="false" ht="15" hidden="false" customHeight="false" outlineLevel="0" collapsed="false">
      <c r="A128" s="18"/>
      <c r="B128" s="18"/>
      <c r="C128" s="18"/>
      <c r="D128" s="18"/>
      <c r="E128" s="25"/>
      <c r="F128" s="26"/>
      <c r="G128" s="18"/>
      <c r="H128" s="25"/>
      <c r="I128" s="26"/>
      <c r="J128" s="25"/>
      <c r="K128" s="21" t="str">
        <f aca="false">IF(A128="","",SUMIFS(Encaissements!$C$5:$C$304,Encaissements!$B$5:$B$304,A128))</f>
        <v/>
      </c>
      <c r="L128" s="21" t="str">
        <f aca="false">IF(I128="","",I128-K128)</f>
        <v/>
      </c>
      <c r="M128" s="27" t="str">
        <f aca="true">IF(OR(J128="",L128&lt;=0),"",MAX(0,TODAY()-J128))</f>
        <v/>
      </c>
    </row>
    <row r="129" customFormat="false" ht="15" hidden="false" customHeight="false" outlineLevel="0" collapsed="false">
      <c r="A129" s="18"/>
      <c r="B129" s="18"/>
      <c r="C129" s="18"/>
      <c r="D129" s="18"/>
      <c r="E129" s="25"/>
      <c r="F129" s="26"/>
      <c r="G129" s="18"/>
      <c r="H129" s="25"/>
      <c r="I129" s="26"/>
      <c r="J129" s="25"/>
      <c r="K129" s="21" t="str">
        <f aca="false">IF(A129="","",SUMIFS(Encaissements!$C$5:$C$304,Encaissements!$B$5:$B$304,A129))</f>
        <v/>
      </c>
      <c r="L129" s="21" t="str">
        <f aca="false">IF(I129="","",I129-K129)</f>
        <v/>
      </c>
      <c r="M129" s="27" t="str">
        <f aca="true">IF(OR(J129="",L129&lt;=0),"",MAX(0,TODAY()-J129))</f>
        <v/>
      </c>
    </row>
    <row r="130" customFormat="false" ht="15" hidden="false" customHeight="false" outlineLevel="0" collapsed="false">
      <c r="A130" s="18"/>
      <c r="B130" s="18"/>
      <c r="C130" s="18"/>
      <c r="D130" s="18"/>
      <c r="E130" s="25"/>
      <c r="F130" s="26"/>
      <c r="G130" s="18"/>
      <c r="H130" s="25"/>
      <c r="I130" s="26"/>
      <c r="J130" s="25"/>
      <c r="K130" s="21" t="str">
        <f aca="false">IF(A130="","",SUMIFS(Encaissements!$C$5:$C$304,Encaissements!$B$5:$B$304,A130))</f>
        <v/>
      </c>
      <c r="L130" s="21" t="str">
        <f aca="false">IF(I130="","",I130-K130)</f>
        <v/>
      </c>
      <c r="M130" s="27" t="str">
        <f aca="true">IF(OR(J130="",L130&lt;=0),"",MAX(0,TODAY()-J130))</f>
        <v/>
      </c>
    </row>
    <row r="131" customFormat="false" ht="15" hidden="false" customHeight="false" outlineLevel="0" collapsed="false">
      <c r="A131" s="18"/>
      <c r="B131" s="18"/>
      <c r="C131" s="18"/>
      <c r="D131" s="18"/>
      <c r="E131" s="25"/>
      <c r="F131" s="26"/>
      <c r="G131" s="18"/>
      <c r="H131" s="25"/>
      <c r="I131" s="26"/>
      <c r="J131" s="25"/>
      <c r="K131" s="21" t="str">
        <f aca="false">IF(A131="","",SUMIFS(Encaissements!$C$5:$C$304,Encaissements!$B$5:$B$304,A131))</f>
        <v/>
      </c>
      <c r="L131" s="21" t="str">
        <f aca="false">IF(I131="","",I131-K131)</f>
        <v/>
      </c>
      <c r="M131" s="27" t="str">
        <f aca="true">IF(OR(J131="",L131&lt;=0),"",MAX(0,TODAY()-J131))</f>
        <v/>
      </c>
    </row>
    <row r="132" customFormat="false" ht="15" hidden="false" customHeight="false" outlineLevel="0" collapsed="false">
      <c r="A132" s="18"/>
      <c r="B132" s="18"/>
      <c r="C132" s="18"/>
      <c r="D132" s="18"/>
      <c r="E132" s="25"/>
      <c r="F132" s="26"/>
      <c r="G132" s="18"/>
      <c r="H132" s="25"/>
      <c r="I132" s="26"/>
      <c r="J132" s="25"/>
      <c r="K132" s="21" t="str">
        <f aca="false">IF(A132="","",SUMIFS(Encaissements!$C$5:$C$304,Encaissements!$B$5:$B$304,A132))</f>
        <v/>
      </c>
      <c r="L132" s="21" t="str">
        <f aca="false">IF(I132="","",I132-K132)</f>
        <v/>
      </c>
      <c r="M132" s="27" t="str">
        <f aca="true">IF(OR(J132="",L132&lt;=0),"",MAX(0,TODAY()-J132))</f>
        <v/>
      </c>
    </row>
    <row r="133" customFormat="false" ht="15" hidden="false" customHeight="false" outlineLevel="0" collapsed="false">
      <c r="A133" s="18"/>
      <c r="B133" s="18"/>
      <c r="C133" s="18"/>
      <c r="D133" s="18"/>
      <c r="E133" s="25"/>
      <c r="F133" s="26"/>
      <c r="G133" s="18"/>
      <c r="H133" s="25"/>
      <c r="I133" s="26"/>
      <c r="J133" s="25"/>
      <c r="K133" s="21" t="str">
        <f aca="false">IF(A133="","",SUMIFS(Encaissements!$C$5:$C$304,Encaissements!$B$5:$B$304,A133))</f>
        <v/>
      </c>
      <c r="L133" s="21" t="str">
        <f aca="false">IF(I133="","",I133-K133)</f>
        <v/>
      </c>
      <c r="M133" s="27" t="str">
        <f aca="true">IF(OR(J133="",L133&lt;=0),"",MAX(0,TODAY()-J133))</f>
        <v/>
      </c>
    </row>
    <row r="134" customFormat="false" ht="15" hidden="false" customHeight="false" outlineLevel="0" collapsed="false">
      <c r="A134" s="18"/>
      <c r="B134" s="18"/>
      <c r="C134" s="18"/>
      <c r="D134" s="18"/>
      <c r="E134" s="25"/>
      <c r="F134" s="26"/>
      <c r="G134" s="18"/>
      <c r="H134" s="25"/>
      <c r="I134" s="26"/>
      <c r="J134" s="25"/>
      <c r="K134" s="21" t="str">
        <f aca="false">IF(A134="","",SUMIFS(Encaissements!$C$5:$C$304,Encaissements!$B$5:$B$304,A134))</f>
        <v/>
      </c>
      <c r="L134" s="21" t="str">
        <f aca="false">IF(I134="","",I134-K134)</f>
        <v/>
      </c>
      <c r="M134" s="27" t="str">
        <f aca="true">IF(OR(J134="",L134&lt;=0),"",MAX(0,TODAY()-J134))</f>
        <v/>
      </c>
    </row>
    <row r="135" customFormat="false" ht="15" hidden="false" customHeight="false" outlineLevel="0" collapsed="false">
      <c r="A135" s="18"/>
      <c r="B135" s="18"/>
      <c r="C135" s="18"/>
      <c r="D135" s="18"/>
      <c r="E135" s="25"/>
      <c r="F135" s="26"/>
      <c r="G135" s="18"/>
      <c r="H135" s="25"/>
      <c r="I135" s="26"/>
      <c r="J135" s="25"/>
      <c r="K135" s="21" t="str">
        <f aca="false">IF(A135="","",SUMIFS(Encaissements!$C$5:$C$304,Encaissements!$B$5:$B$304,A135))</f>
        <v/>
      </c>
      <c r="L135" s="21" t="str">
        <f aca="false">IF(I135="","",I135-K135)</f>
        <v/>
      </c>
      <c r="M135" s="27" t="str">
        <f aca="true">IF(OR(J135="",L135&lt;=0),"",MAX(0,TODAY()-J135))</f>
        <v/>
      </c>
    </row>
    <row r="136" customFormat="false" ht="15" hidden="false" customHeight="false" outlineLevel="0" collapsed="false">
      <c r="A136" s="18"/>
      <c r="B136" s="18"/>
      <c r="C136" s="18"/>
      <c r="D136" s="18"/>
      <c r="E136" s="25"/>
      <c r="F136" s="26"/>
      <c r="G136" s="18"/>
      <c r="H136" s="25"/>
      <c r="I136" s="26"/>
      <c r="J136" s="25"/>
      <c r="K136" s="21" t="str">
        <f aca="false">IF(A136="","",SUMIFS(Encaissements!$C$5:$C$304,Encaissements!$B$5:$B$304,A136))</f>
        <v/>
      </c>
      <c r="L136" s="21" t="str">
        <f aca="false">IF(I136="","",I136-K136)</f>
        <v/>
      </c>
      <c r="M136" s="27" t="str">
        <f aca="true">IF(OR(J136="",L136&lt;=0),"",MAX(0,TODAY()-J136))</f>
        <v/>
      </c>
    </row>
    <row r="137" customFormat="false" ht="15" hidden="false" customHeight="false" outlineLevel="0" collapsed="false">
      <c r="A137" s="18"/>
      <c r="B137" s="18"/>
      <c r="C137" s="18"/>
      <c r="D137" s="18"/>
      <c r="E137" s="25"/>
      <c r="F137" s="26"/>
      <c r="G137" s="18"/>
      <c r="H137" s="25"/>
      <c r="I137" s="26"/>
      <c r="J137" s="25"/>
      <c r="K137" s="21" t="str">
        <f aca="false">IF(A137="","",SUMIFS(Encaissements!$C$5:$C$304,Encaissements!$B$5:$B$304,A137))</f>
        <v/>
      </c>
      <c r="L137" s="21" t="str">
        <f aca="false">IF(I137="","",I137-K137)</f>
        <v/>
      </c>
      <c r="M137" s="27" t="str">
        <f aca="true">IF(OR(J137="",L137&lt;=0),"",MAX(0,TODAY()-J137))</f>
        <v/>
      </c>
    </row>
    <row r="138" customFormat="false" ht="15" hidden="false" customHeight="false" outlineLevel="0" collapsed="false">
      <c r="A138" s="18"/>
      <c r="B138" s="18"/>
      <c r="C138" s="18"/>
      <c r="D138" s="18"/>
      <c r="E138" s="25"/>
      <c r="F138" s="26"/>
      <c r="G138" s="18"/>
      <c r="H138" s="25"/>
      <c r="I138" s="26"/>
      <c r="J138" s="25"/>
      <c r="K138" s="21" t="str">
        <f aca="false">IF(A138="","",SUMIFS(Encaissements!$C$5:$C$304,Encaissements!$B$5:$B$304,A138))</f>
        <v/>
      </c>
      <c r="L138" s="21" t="str">
        <f aca="false">IF(I138="","",I138-K138)</f>
        <v/>
      </c>
      <c r="M138" s="27" t="str">
        <f aca="true">IF(OR(J138="",L138&lt;=0),"",MAX(0,TODAY()-J138))</f>
        <v/>
      </c>
    </row>
    <row r="139" customFormat="false" ht="15" hidden="false" customHeight="false" outlineLevel="0" collapsed="false">
      <c r="A139" s="18"/>
      <c r="B139" s="18"/>
      <c r="C139" s="18"/>
      <c r="D139" s="18"/>
      <c r="E139" s="25"/>
      <c r="F139" s="26"/>
      <c r="G139" s="18"/>
      <c r="H139" s="25"/>
      <c r="I139" s="26"/>
      <c r="J139" s="25"/>
      <c r="K139" s="21" t="str">
        <f aca="false">IF(A139="","",SUMIFS(Encaissements!$C$5:$C$304,Encaissements!$B$5:$B$304,A139))</f>
        <v/>
      </c>
      <c r="L139" s="21" t="str">
        <f aca="false">IF(I139="","",I139-K139)</f>
        <v/>
      </c>
      <c r="M139" s="27" t="str">
        <f aca="true">IF(OR(J139="",L139&lt;=0),"",MAX(0,TODAY()-J139))</f>
        <v/>
      </c>
    </row>
    <row r="140" customFormat="false" ht="15" hidden="false" customHeight="false" outlineLevel="0" collapsed="false">
      <c r="A140" s="18"/>
      <c r="B140" s="18"/>
      <c r="C140" s="18"/>
      <c r="D140" s="18"/>
      <c r="E140" s="25"/>
      <c r="F140" s="26"/>
      <c r="G140" s="18"/>
      <c r="H140" s="25"/>
      <c r="I140" s="26"/>
      <c r="J140" s="25"/>
      <c r="K140" s="21" t="str">
        <f aca="false">IF(A140="","",SUMIFS(Encaissements!$C$5:$C$304,Encaissements!$B$5:$B$304,A140))</f>
        <v/>
      </c>
      <c r="L140" s="21" t="str">
        <f aca="false">IF(I140="","",I140-K140)</f>
        <v/>
      </c>
      <c r="M140" s="27" t="str">
        <f aca="true">IF(OR(J140="",L140&lt;=0),"",MAX(0,TODAY()-J140))</f>
        <v/>
      </c>
    </row>
    <row r="141" customFormat="false" ht="15" hidden="false" customHeight="false" outlineLevel="0" collapsed="false">
      <c r="A141" s="18"/>
      <c r="B141" s="18"/>
      <c r="C141" s="18"/>
      <c r="D141" s="18"/>
      <c r="E141" s="25"/>
      <c r="F141" s="26"/>
      <c r="G141" s="18"/>
      <c r="H141" s="25"/>
      <c r="I141" s="26"/>
      <c r="J141" s="25"/>
      <c r="K141" s="21" t="str">
        <f aca="false">IF(A141="","",SUMIFS(Encaissements!$C$5:$C$304,Encaissements!$B$5:$B$304,A141))</f>
        <v/>
      </c>
      <c r="L141" s="21" t="str">
        <f aca="false">IF(I141="","",I141-K141)</f>
        <v/>
      </c>
      <c r="M141" s="27" t="str">
        <f aca="true">IF(OR(J141="",L141&lt;=0),"",MAX(0,TODAY()-J141))</f>
        <v/>
      </c>
    </row>
    <row r="142" customFormat="false" ht="15" hidden="false" customHeight="false" outlineLevel="0" collapsed="false">
      <c r="A142" s="18"/>
      <c r="B142" s="18"/>
      <c r="C142" s="18"/>
      <c r="D142" s="18"/>
      <c r="E142" s="25"/>
      <c r="F142" s="26"/>
      <c r="G142" s="18"/>
      <c r="H142" s="25"/>
      <c r="I142" s="26"/>
      <c r="J142" s="25"/>
      <c r="K142" s="21" t="str">
        <f aca="false">IF(A142="","",SUMIFS(Encaissements!$C$5:$C$304,Encaissements!$B$5:$B$304,A142))</f>
        <v/>
      </c>
      <c r="L142" s="21" t="str">
        <f aca="false">IF(I142="","",I142-K142)</f>
        <v/>
      </c>
      <c r="M142" s="27" t="str">
        <f aca="true">IF(OR(J142="",L142&lt;=0),"",MAX(0,TODAY()-J142))</f>
        <v/>
      </c>
    </row>
    <row r="143" customFormat="false" ht="15" hidden="false" customHeight="false" outlineLevel="0" collapsed="false">
      <c r="A143" s="18"/>
      <c r="B143" s="18"/>
      <c r="C143" s="18"/>
      <c r="D143" s="18"/>
      <c r="E143" s="25"/>
      <c r="F143" s="26"/>
      <c r="G143" s="18"/>
      <c r="H143" s="25"/>
      <c r="I143" s="26"/>
      <c r="J143" s="25"/>
      <c r="K143" s="21" t="str">
        <f aca="false">IF(A143="","",SUMIFS(Encaissements!$C$5:$C$304,Encaissements!$B$5:$B$304,A143))</f>
        <v/>
      </c>
      <c r="L143" s="21" t="str">
        <f aca="false">IF(I143="","",I143-K143)</f>
        <v/>
      </c>
      <c r="M143" s="27" t="str">
        <f aca="true">IF(OR(J143="",L143&lt;=0),"",MAX(0,TODAY()-J143))</f>
        <v/>
      </c>
    </row>
    <row r="144" customFormat="false" ht="15" hidden="false" customHeight="false" outlineLevel="0" collapsed="false">
      <c r="A144" s="18"/>
      <c r="B144" s="18"/>
      <c r="C144" s="18"/>
      <c r="D144" s="18"/>
      <c r="E144" s="25"/>
      <c r="F144" s="26"/>
      <c r="G144" s="18"/>
      <c r="H144" s="25"/>
      <c r="I144" s="26"/>
      <c r="J144" s="25"/>
      <c r="K144" s="21" t="str">
        <f aca="false">IF(A144="","",SUMIFS(Encaissements!$C$5:$C$304,Encaissements!$B$5:$B$304,A144))</f>
        <v/>
      </c>
      <c r="L144" s="21" t="str">
        <f aca="false">IF(I144="","",I144-K144)</f>
        <v/>
      </c>
      <c r="M144" s="27" t="str">
        <f aca="true">IF(OR(J144="",L144&lt;=0),"",MAX(0,TODAY()-J144))</f>
        <v/>
      </c>
    </row>
    <row r="145" customFormat="false" ht="15" hidden="false" customHeight="false" outlineLevel="0" collapsed="false">
      <c r="A145" s="18"/>
      <c r="B145" s="18"/>
      <c r="C145" s="18"/>
      <c r="D145" s="18"/>
      <c r="E145" s="25"/>
      <c r="F145" s="26"/>
      <c r="G145" s="18"/>
      <c r="H145" s="25"/>
      <c r="I145" s="26"/>
      <c r="J145" s="25"/>
      <c r="K145" s="21" t="str">
        <f aca="false">IF(A145="","",SUMIFS(Encaissements!$C$5:$C$304,Encaissements!$B$5:$B$304,A145))</f>
        <v/>
      </c>
      <c r="L145" s="21" t="str">
        <f aca="false">IF(I145="","",I145-K145)</f>
        <v/>
      </c>
      <c r="M145" s="27" t="str">
        <f aca="true">IF(OR(J145="",L145&lt;=0),"",MAX(0,TODAY()-J145))</f>
        <v/>
      </c>
    </row>
    <row r="146" customFormat="false" ht="15" hidden="false" customHeight="false" outlineLevel="0" collapsed="false">
      <c r="A146" s="18"/>
      <c r="B146" s="18"/>
      <c r="C146" s="18"/>
      <c r="D146" s="18"/>
      <c r="E146" s="25"/>
      <c r="F146" s="26"/>
      <c r="G146" s="18"/>
      <c r="H146" s="25"/>
      <c r="I146" s="26"/>
      <c r="J146" s="25"/>
      <c r="K146" s="21" t="str">
        <f aca="false">IF(A146="","",SUMIFS(Encaissements!$C$5:$C$304,Encaissements!$B$5:$B$304,A146))</f>
        <v/>
      </c>
      <c r="L146" s="21" t="str">
        <f aca="false">IF(I146="","",I146-K146)</f>
        <v/>
      </c>
      <c r="M146" s="27" t="str">
        <f aca="true">IF(OR(J146="",L146&lt;=0),"",MAX(0,TODAY()-J146))</f>
        <v/>
      </c>
    </row>
    <row r="147" customFormat="false" ht="15" hidden="false" customHeight="false" outlineLevel="0" collapsed="false">
      <c r="A147" s="18"/>
      <c r="B147" s="18"/>
      <c r="C147" s="18"/>
      <c r="D147" s="18"/>
      <c r="E147" s="25"/>
      <c r="F147" s="26"/>
      <c r="G147" s="18"/>
      <c r="H147" s="25"/>
      <c r="I147" s="26"/>
      <c r="J147" s="25"/>
      <c r="K147" s="21" t="str">
        <f aca="false">IF(A147="","",SUMIFS(Encaissements!$C$5:$C$304,Encaissements!$B$5:$B$304,A147))</f>
        <v/>
      </c>
      <c r="L147" s="21" t="str">
        <f aca="false">IF(I147="","",I147-K147)</f>
        <v/>
      </c>
      <c r="M147" s="27" t="str">
        <f aca="true">IF(OR(J147="",L147&lt;=0),"",MAX(0,TODAY()-J147))</f>
        <v/>
      </c>
    </row>
    <row r="148" customFormat="false" ht="15" hidden="false" customHeight="false" outlineLevel="0" collapsed="false">
      <c r="A148" s="18"/>
      <c r="B148" s="18"/>
      <c r="C148" s="18"/>
      <c r="D148" s="18"/>
      <c r="E148" s="25"/>
      <c r="F148" s="26"/>
      <c r="G148" s="18"/>
      <c r="H148" s="25"/>
      <c r="I148" s="26"/>
      <c r="J148" s="25"/>
      <c r="K148" s="21" t="str">
        <f aca="false">IF(A148="","",SUMIFS(Encaissements!$C$5:$C$304,Encaissements!$B$5:$B$304,A148))</f>
        <v/>
      </c>
      <c r="L148" s="21" t="str">
        <f aca="false">IF(I148="","",I148-K148)</f>
        <v/>
      </c>
      <c r="M148" s="27" t="str">
        <f aca="true">IF(OR(J148="",L148&lt;=0),"",MAX(0,TODAY()-J148))</f>
        <v/>
      </c>
    </row>
    <row r="149" customFormat="false" ht="15" hidden="false" customHeight="false" outlineLevel="0" collapsed="false">
      <c r="A149" s="18"/>
      <c r="B149" s="18"/>
      <c r="C149" s="18"/>
      <c r="D149" s="18"/>
      <c r="E149" s="25"/>
      <c r="F149" s="26"/>
      <c r="G149" s="18"/>
      <c r="H149" s="25"/>
      <c r="I149" s="26"/>
      <c r="J149" s="25"/>
      <c r="K149" s="21" t="str">
        <f aca="false">IF(A149="","",SUMIFS(Encaissements!$C$5:$C$304,Encaissements!$B$5:$B$304,A149))</f>
        <v/>
      </c>
      <c r="L149" s="21" t="str">
        <f aca="false">IF(I149="","",I149-K149)</f>
        <v/>
      </c>
      <c r="M149" s="27" t="str">
        <f aca="true">IF(OR(J149="",L149&lt;=0),"",MAX(0,TODAY()-J149))</f>
        <v/>
      </c>
    </row>
    <row r="150" customFormat="false" ht="15" hidden="false" customHeight="false" outlineLevel="0" collapsed="false">
      <c r="A150" s="18"/>
      <c r="B150" s="18"/>
      <c r="C150" s="18"/>
      <c r="D150" s="18"/>
      <c r="E150" s="25"/>
      <c r="F150" s="26"/>
      <c r="G150" s="18"/>
      <c r="H150" s="25"/>
      <c r="I150" s="26"/>
      <c r="J150" s="25"/>
      <c r="K150" s="21" t="str">
        <f aca="false">IF(A150="","",SUMIFS(Encaissements!$C$5:$C$304,Encaissements!$B$5:$B$304,A150))</f>
        <v/>
      </c>
      <c r="L150" s="21" t="str">
        <f aca="false">IF(I150="","",I150-K150)</f>
        <v/>
      </c>
      <c r="M150" s="27" t="str">
        <f aca="true">IF(OR(J150="",L150&lt;=0),"",MAX(0,TODAY()-J150))</f>
        <v/>
      </c>
    </row>
    <row r="151" customFormat="false" ht="15" hidden="false" customHeight="false" outlineLevel="0" collapsed="false">
      <c r="A151" s="18"/>
      <c r="B151" s="18"/>
      <c r="C151" s="18"/>
      <c r="D151" s="18"/>
      <c r="E151" s="25"/>
      <c r="F151" s="26"/>
      <c r="G151" s="18"/>
      <c r="H151" s="25"/>
      <c r="I151" s="26"/>
      <c r="J151" s="25"/>
      <c r="K151" s="21" t="str">
        <f aca="false">IF(A151="","",SUMIFS(Encaissements!$C$5:$C$304,Encaissements!$B$5:$B$304,A151))</f>
        <v/>
      </c>
      <c r="L151" s="21" t="str">
        <f aca="false">IF(I151="","",I151-K151)</f>
        <v/>
      </c>
      <c r="M151" s="27" t="str">
        <f aca="true">IF(OR(J151="",L151&lt;=0),"",MAX(0,TODAY()-J151))</f>
        <v/>
      </c>
    </row>
    <row r="152" customFormat="false" ht="15" hidden="false" customHeight="false" outlineLevel="0" collapsed="false">
      <c r="A152" s="18"/>
      <c r="B152" s="18"/>
      <c r="C152" s="18"/>
      <c r="D152" s="18"/>
      <c r="E152" s="25"/>
      <c r="F152" s="26"/>
      <c r="G152" s="18"/>
      <c r="H152" s="25"/>
      <c r="I152" s="26"/>
      <c r="J152" s="25"/>
      <c r="K152" s="21" t="str">
        <f aca="false">IF(A152="","",SUMIFS(Encaissements!$C$5:$C$304,Encaissements!$B$5:$B$304,A152))</f>
        <v/>
      </c>
      <c r="L152" s="21" t="str">
        <f aca="false">IF(I152="","",I152-K152)</f>
        <v/>
      </c>
      <c r="M152" s="27" t="str">
        <f aca="true">IF(OR(J152="",L152&lt;=0),"",MAX(0,TODAY()-J152))</f>
        <v/>
      </c>
    </row>
    <row r="153" customFormat="false" ht="15" hidden="false" customHeight="false" outlineLevel="0" collapsed="false">
      <c r="A153" s="18"/>
      <c r="B153" s="18"/>
      <c r="C153" s="18"/>
      <c r="D153" s="18"/>
      <c r="E153" s="25"/>
      <c r="F153" s="26"/>
      <c r="G153" s="18"/>
      <c r="H153" s="25"/>
      <c r="I153" s="26"/>
      <c r="J153" s="25"/>
      <c r="K153" s="21" t="str">
        <f aca="false">IF(A153="","",SUMIFS(Encaissements!$C$5:$C$304,Encaissements!$B$5:$B$304,A153))</f>
        <v/>
      </c>
      <c r="L153" s="21" t="str">
        <f aca="false">IF(I153="","",I153-K153)</f>
        <v/>
      </c>
      <c r="M153" s="27" t="str">
        <f aca="true">IF(OR(J153="",L153&lt;=0),"",MAX(0,TODAY()-J153))</f>
        <v/>
      </c>
    </row>
    <row r="154" customFormat="false" ht="15" hidden="false" customHeight="false" outlineLevel="0" collapsed="false">
      <c r="A154" s="18"/>
      <c r="B154" s="18"/>
      <c r="C154" s="18"/>
      <c r="D154" s="18"/>
      <c r="E154" s="25"/>
      <c r="F154" s="26"/>
      <c r="G154" s="18"/>
      <c r="H154" s="25"/>
      <c r="I154" s="26"/>
      <c r="J154" s="25"/>
      <c r="K154" s="21" t="str">
        <f aca="false">IF(A154="","",SUMIFS(Encaissements!$C$5:$C$304,Encaissements!$B$5:$B$304,A154))</f>
        <v/>
      </c>
      <c r="L154" s="21" t="str">
        <f aca="false">IF(I154="","",I154-K154)</f>
        <v/>
      </c>
      <c r="M154" s="27" t="str">
        <f aca="true">IF(OR(J154="",L154&lt;=0),"",MAX(0,TODAY()-J154))</f>
        <v/>
      </c>
    </row>
    <row r="155" customFormat="false" ht="15" hidden="false" customHeight="false" outlineLevel="0" collapsed="false">
      <c r="A155" s="18"/>
      <c r="B155" s="18"/>
      <c r="C155" s="18"/>
      <c r="D155" s="18"/>
      <c r="E155" s="25"/>
      <c r="F155" s="26"/>
      <c r="G155" s="18"/>
      <c r="H155" s="25"/>
      <c r="I155" s="26"/>
      <c r="J155" s="25"/>
      <c r="K155" s="21" t="str">
        <f aca="false">IF(A155="","",SUMIFS(Encaissements!$C$5:$C$304,Encaissements!$B$5:$B$304,A155))</f>
        <v/>
      </c>
      <c r="L155" s="21" t="str">
        <f aca="false">IF(I155="","",I155-K155)</f>
        <v/>
      </c>
      <c r="M155" s="27" t="str">
        <f aca="true">IF(OR(J155="",L155&lt;=0),"",MAX(0,TODAY()-J155))</f>
        <v/>
      </c>
    </row>
    <row r="156" customFormat="false" ht="15" hidden="false" customHeight="false" outlineLevel="0" collapsed="false">
      <c r="A156" s="18"/>
      <c r="B156" s="18"/>
      <c r="C156" s="18"/>
      <c r="D156" s="18"/>
      <c r="E156" s="25"/>
      <c r="F156" s="26"/>
      <c r="G156" s="18"/>
      <c r="H156" s="25"/>
      <c r="I156" s="26"/>
      <c r="J156" s="25"/>
      <c r="K156" s="21" t="str">
        <f aca="false">IF(A156="","",SUMIFS(Encaissements!$C$5:$C$304,Encaissements!$B$5:$B$304,A156))</f>
        <v/>
      </c>
      <c r="L156" s="21" t="str">
        <f aca="false">IF(I156="","",I156-K156)</f>
        <v/>
      </c>
      <c r="M156" s="27" t="str">
        <f aca="true">IF(OR(J156="",L156&lt;=0),"",MAX(0,TODAY()-J156))</f>
        <v/>
      </c>
    </row>
    <row r="157" customFormat="false" ht="15" hidden="false" customHeight="false" outlineLevel="0" collapsed="false">
      <c r="A157" s="18"/>
      <c r="B157" s="18"/>
      <c r="C157" s="18"/>
      <c r="D157" s="18"/>
      <c r="E157" s="25"/>
      <c r="F157" s="26"/>
      <c r="G157" s="18"/>
      <c r="H157" s="25"/>
      <c r="I157" s="26"/>
      <c r="J157" s="25"/>
      <c r="K157" s="21" t="str">
        <f aca="false">IF(A157="","",SUMIFS(Encaissements!$C$5:$C$304,Encaissements!$B$5:$B$304,A157))</f>
        <v/>
      </c>
      <c r="L157" s="21" t="str">
        <f aca="false">IF(I157="","",I157-K157)</f>
        <v/>
      </c>
      <c r="M157" s="27" t="str">
        <f aca="true">IF(OR(J157="",L157&lt;=0),"",MAX(0,TODAY()-J157))</f>
        <v/>
      </c>
    </row>
    <row r="158" customFormat="false" ht="15" hidden="false" customHeight="false" outlineLevel="0" collapsed="false">
      <c r="A158" s="18"/>
      <c r="B158" s="18"/>
      <c r="C158" s="18"/>
      <c r="D158" s="18"/>
      <c r="E158" s="25"/>
      <c r="F158" s="26"/>
      <c r="G158" s="18"/>
      <c r="H158" s="25"/>
      <c r="I158" s="26"/>
      <c r="J158" s="25"/>
      <c r="K158" s="21" t="str">
        <f aca="false">IF(A158="","",SUMIFS(Encaissements!$C$5:$C$304,Encaissements!$B$5:$B$304,A158))</f>
        <v/>
      </c>
      <c r="L158" s="21" t="str">
        <f aca="false">IF(I158="","",I158-K158)</f>
        <v/>
      </c>
      <c r="M158" s="27" t="str">
        <f aca="true">IF(OR(J158="",L158&lt;=0),"",MAX(0,TODAY()-J158))</f>
        <v/>
      </c>
    </row>
    <row r="159" customFormat="false" ht="15" hidden="false" customHeight="false" outlineLevel="0" collapsed="false">
      <c r="A159" s="18"/>
      <c r="B159" s="18"/>
      <c r="C159" s="18"/>
      <c r="D159" s="18"/>
      <c r="E159" s="25"/>
      <c r="F159" s="26"/>
      <c r="G159" s="18"/>
      <c r="H159" s="25"/>
      <c r="I159" s="26"/>
      <c r="J159" s="25"/>
      <c r="K159" s="21" t="str">
        <f aca="false">IF(A159="","",SUMIFS(Encaissements!$C$5:$C$304,Encaissements!$B$5:$B$304,A159))</f>
        <v/>
      </c>
      <c r="L159" s="21" t="str">
        <f aca="false">IF(I159="","",I159-K159)</f>
        <v/>
      </c>
      <c r="M159" s="27" t="str">
        <f aca="true">IF(OR(J159="",L159&lt;=0),"",MAX(0,TODAY()-J159))</f>
        <v/>
      </c>
    </row>
    <row r="160" customFormat="false" ht="15" hidden="false" customHeight="false" outlineLevel="0" collapsed="false">
      <c r="A160" s="18"/>
      <c r="B160" s="18"/>
      <c r="C160" s="18"/>
      <c r="D160" s="18"/>
      <c r="E160" s="25"/>
      <c r="F160" s="26"/>
      <c r="G160" s="18"/>
      <c r="H160" s="25"/>
      <c r="I160" s="26"/>
      <c r="J160" s="25"/>
      <c r="K160" s="21" t="str">
        <f aca="false">IF(A160="","",SUMIFS(Encaissements!$C$5:$C$304,Encaissements!$B$5:$B$304,A160))</f>
        <v/>
      </c>
      <c r="L160" s="21" t="str">
        <f aca="false">IF(I160="","",I160-K160)</f>
        <v/>
      </c>
      <c r="M160" s="27" t="str">
        <f aca="true">IF(OR(J160="",L160&lt;=0),"",MAX(0,TODAY()-J160))</f>
        <v/>
      </c>
    </row>
    <row r="161" customFormat="false" ht="15" hidden="false" customHeight="false" outlineLevel="0" collapsed="false">
      <c r="A161" s="18"/>
      <c r="B161" s="18"/>
      <c r="C161" s="18"/>
      <c r="D161" s="18"/>
      <c r="E161" s="25"/>
      <c r="F161" s="26"/>
      <c r="G161" s="18"/>
      <c r="H161" s="25"/>
      <c r="I161" s="26"/>
      <c r="J161" s="25"/>
      <c r="K161" s="21" t="str">
        <f aca="false">IF(A161="","",SUMIFS(Encaissements!$C$5:$C$304,Encaissements!$B$5:$B$304,A161))</f>
        <v/>
      </c>
      <c r="L161" s="21" t="str">
        <f aca="false">IF(I161="","",I161-K161)</f>
        <v/>
      </c>
      <c r="M161" s="27" t="str">
        <f aca="true">IF(OR(J161="",L161&lt;=0),"",MAX(0,TODAY()-J161))</f>
        <v/>
      </c>
    </row>
    <row r="162" customFormat="false" ht="15" hidden="false" customHeight="false" outlineLevel="0" collapsed="false">
      <c r="A162" s="18"/>
      <c r="B162" s="18"/>
      <c r="C162" s="18"/>
      <c r="D162" s="18"/>
      <c r="E162" s="25"/>
      <c r="F162" s="26"/>
      <c r="G162" s="18"/>
      <c r="H162" s="25"/>
      <c r="I162" s="26"/>
      <c r="J162" s="25"/>
      <c r="K162" s="21" t="str">
        <f aca="false">IF(A162="","",SUMIFS(Encaissements!$C$5:$C$304,Encaissements!$B$5:$B$304,A162))</f>
        <v/>
      </c>
      <c r="L162" s="21" t="str">
        <f aca="false">IF(I162="","",I162-K162)</f>
        <v/>
      </c>
      <c r="M162" s="27" t="str">
        <f aca="true">IF(OR(J162="",L162&lt;=0),"",MAX(0,TODAY()-J162))</f>
        <v/>
      </c>
    </row>
    <row r="163" customFormat="false" ht="15" hidden="false" customHeight="false" outlineLevel="0" collapsed="false">
      <c r="A163" s="18"/>
      <c r="B163" s="18"/>
      <c r="C163" s="18"/>
      <c r="D163" s="18"/>
      <c r="E163" s="25"/>
      <c r="F163" s="26"/>
      <c r="G163" s="18"/>
      <c r="H163" s="25"/>
      <c r="I163" s="26"/>
      <c r="J163" s="25"/>
      <c r="K163" s="21" t="str">
        <f aca="false">IF(A163="","",SUMIFS(Encaissements!$C$5:$C$304,Encaissements!$B$5:$B$304,A163))</f>
        <v/>
      </c>
      <c r="L163" s="21" t="str">
        <f aca="false">IF(I163="","",I163-K163)</f>
        <v/>
      </c>
      <c r="M163" s="27" t="str">
        <f aca="true">IF(OR(J163="",L163&lt;=0),"",MAX(0,TODAY()-J163))</f>
        <v/>
      </c>
    </row>
    <row r="164" customFormat="false" ht="15" hidden="false" customHeight="false" outlineLevel="0" collapsed="false">
      <c r="A164" s="18"/>
      <c r="B164" s="18"/>
      <c r="C164" s="18"/>
      <c r="D164" s="18"/>
      <c r="E164" s="25"/>
      <c r="F164" s="26"/>
      <c r="G164" s="18"/>
      <c r="H164" s="25"/>
      <c r="I164" s="26"/>
      <c r="J164" s="25"/>
      <c r="K164" s="21" t="str">
        <f aca="false">IF(A164="","",SUMIFS(Encaissements!$C$5:$C$304,Encaissements!$B$5:$B$304,A164))</f>
        <v/>
      </c>
      <c r="L164" s="21" t="str">
        <f aca="false">IF(I164="","",I164-K164)</f>
        <v/>
      </c>
      <c r="M164" s="27" t="str">
        <f aca="true">IF(OR(J164="",L164&lt;=0),"",MAX(0,TODAY()-J164))</f>
        <v/>
      </c>
    </row>
    <row r="165" customFormat="false" ht="15" hidden="false" customHeight="false" outlineLevel="0" collapsed="false">
      <c r="A165" s="18"/>
      <c r="B165" s="18"/>
      <c r="C165" s="18"/>
      <c r="D165" s="18"/>
      <c r="E165" s="25"/>
      <c r="F165" s="26"/>
      <c r="G165" s="18"/>
      <c r="H165" s="25"/>
      <c r="I165" s="26"/>
      <c r="J165" s="25"/>
      <c r="K165" s="21" t="str">
        <f aca="false">IF(A165="","",SUMIFS(Encaissements!$C$5:$C$304,Encaissements!$B$5:$B$304,A165))</f>
        <v/>
      </c>
      <c r="L165" s="21" t="str">
        <f aca="false">IF(I165="","",I165-K165)</f>
        <v/>
      </c>
      <c r="M165" s="27" t="str">
        <f aca="true">IF(OR(J165="",L165&lt;=0),"",MAX(0,TODAY()-J165))</f>
        <v/>
      </c>
    </row>
    <row r="166" customFormat="false" ht="15" hidden="false" customHeight="false" outlineLevel="0" collapsed="false">
      <c r="A166" s="18"/>
      <c r="B166" s="18"/>
      <c r="C166" s="18"/>
      <c r="D166" s="18"/>
      <c r="E166" s="25"/>
      <c r="F166" s="26"/>
      <c r="G166" s="18"/>
      <c r="H166" s="25"/>
      <c r="I166" s="26"/>
      <c r="J166" s="25"/>
      <c r="K166" s="21" t="str">
        <f aca="false">IF(A166="","",SUMIFS(Encaissements!$C$5:$C$304,Encaissements!$B$5:$B$304,A166))</f>
        <v/>
      </c>
      <c r="L166" s="21" t="str">
        <f aca="false">IF(I166="","",I166-K166)</f>
        <v/>
      </c>
      <c r="M166" s="27" t="str">
        <f aca="true">IF(OR(J166="",L166&lt;=0),"",MAX(0,TODAY()-J166))</f>
        <v/>
      </c>
    </row>
    <row r="167" customFormat="false" ht="15" hidden="false" customHeight="false" outlineLevel="0" collapsed="false">
      <c r="A167" s="18"/>
      <c r="B167" s="18"/>
      <c r="C167" s="18"/>
      <c r="D167" s="18"/>
      <c r="E167" s="25"/>
      <c r="F167" s="26"/>
      <c r="G167" s="18"/>
      <c r="H167" s="25"/>
      <c r="I167" s="26"/>
      <c r="J167" s="25"/>
      <c r="K167" s="21" t="str">
        <f aca="false">IF(A167="","",SUMIFS(Encaissements!$C$5:$C$304,Encaissements!$B$5:$B$304,A167))</f>
        <v/>
      </c>
      <c r="L167" s="21" t="str">
        <f aca="false">IF(I167="","",I167-K167)</f>
        <v/>
      </c>
      <c r="M167" s="27" t="str">
        <f aca="true">IF(OR(J167="",L167&lt;=0),"",MAX(0,TODAY()-J167))</f>
        <v/>
      </c>
    </row>
    <row r="168" customFormat="false" ht="15" hidden="false" customHeight="false" outlineLevel="0" collapsed="false">
      <c r="A168" s="18"/>
      <c r="B168" s="18"/>
      <c r="C168" s="18"/>
      <c r="D168" s="18"/>
      <c r="E168" s="25"/>
      <c r="F168" s="26"/>
      <c r="G168" s="18"/>
      <c r="H168" s="25"/>
      <c r="I168" s="26"/>
      <c r="J168" s="25"/>
      <c r="K168" s="21" t="str">
        <f aca="false">IF(A168="","",SUMIFS(Encaissements!$C$5:$C$304,Encaissements!$B$5:$B$304,A168))</f>
        <v/>
      </c>
      <c r="L168" s="21" t="str">
        <f aca="false">IF(I168="","",I168-K168)</f>
        <v/>
      </c>
      <c r="M168" s="27" t="str">
        <f aca="true">IF(OR(J168="",L168&lt;=0),"",MAX(0,TODAY()-J168))</f>
        <v/>
      </c>
    </row>
    <row r="169" customFormat="false" ht="15" hidden="false" customHeight="false" outlineLevel="0" collapsed="false">
      <c r="A169" s="18"/>
      <c r="B169" s="18"/>
      <c r="C169" s="18"/>
      <c r="D169" s="18"/>
      <c r="E169" s="25"/>
      <c r="F169" s="26"/>
      <c r="G169" s="18"/>
      <c r="H169" s="25"/>
      <c r="I169" s="26"/>
      <c r="J169" s="25"/>
      <c r="K169" s="21" t="str">
        <f aca="false">IF(A169="","",SUMIFS(Encaissements!$C$5:$C$304,Encaissements!$B$5:$B$304,A169))</f>
        <v/>
      </c>
      <c r="L169" s="21" t="str">
        <f aca="false">IF(I169="","",I169-K169)</f>
        <v/>
      </c>
      <c r="M169" s="27" t="str">
        <f aca="true">IF(OR(J169="",L169&lt;=0),"",MAX(0,TODAY()-J169))</f>
        <v/>
      </c>
    </row>
    <row r="170" customFormat="false" ht="15" hidden="false" customHeight="false" outlineLevel="0" collapsed="false">
      <c r="A170" s="18"/>
      <c r="B170" s="18"/>
      <c r="C170" s="18"/>
      <c r="D170" s="18"/>
      <c r="E170" s="25"/>
      <c r="F170" s="26"/>
      <c r="G170" s="18"/>
      <c r="H170" s="25"/>
      <c r="I170" s="26"/>
      <c r="J170" s="25"/>
      <c r="K170" s="21" t="str">
        <f aca="false">IF(A170="","",SUMIFS(Encaissements!$C$5:$C$304,Encaissements!$B$5:$B$304,A170))</f>
        <v/>
      </c>
      <c r="L170" s="21" t="str">
        <f aca="false">IF(I170="","",I170-K170)</f>
        <v/>
      </c>
      <c r="M170" s="27" t="str">
        <f aca="true">IF(OR(J170="",L170&lt;=0),"",MAX(0,TODAY()-J170))</f>
        <v/>
      </c>
    </row>
    <row r="171" customFormat="false" ht="15" hidden="false" customHeight="false" outlineLevel="0" collapsed="false">
      <c r="A171" s="18"/>
      <c r="B171" s="18"/>
      <c r="C171" s="18"/>
      <c r="D171" s="18"/>
      <c r="E171" s="25"/>
      <c r="F171" s="26"/>
      <c r="G171" s="18"/>
      <c r="H171" s="25"/>
      <c r="I171" s="26"/>
      <c r="J171" s="25"/>
      <c r="K171" s="21" t="str">
        <f aca="false">IF(A171="","",SUMIFS(Encaissements!$C$5:$C$304,Encaissements!$B$5:$B$304,A171))</f>
        <v/>
      </c>
      <c r="L171" s="21" t="str">
        <f aca="false">IF(I171="","",I171-K171)</f>
        <v/>
      </c>
      <c r="M171" s="27" t="str">
        <f aca="true">IF(OR(J171="",L171&lt;=0),"",MAX(0,TODAY()-J171))</f>
        <v/>
      </c>
    </row>
    <row r="172" customFormat="false" ht="15" hidden="false" customHeight="false" outlineLevel="0" collapsed="false">
      <c r="A172" s="18"/>
      <c r="B172" s="18"/>
      <c r="C172" s="18"/>
      <c r="D172" s="18"/>
      <c r="E172" s="25"/>
      <c r="F172" s="26"/>
      <c r="G172" s="18"/>
      <c r="H172" s="25"/>
      <c r="I172" s="26"/>
      <c r="J172" s="25"/>
      <c r="K172" s="21" t="str">
        <f aca="false">IF(A172="","",SUMIFS(Encaissements!$C$5:$C$304,Encaissements!$B$5:$B$304,A172))</f>
        <v/>
      </c>
      <c r="L172" s="21" t="str">
        <f aca="false">IF(I172="","",I172-K172)</f>
        <v/>
      </c>
      <c r="M172" s="27" t="str">
        <f aca="true">IF(OR(J172="",L172&lt;=0),"",MAX(0,TODAY()-J172))</f>
        <v/>
      </c>
    </row>
    <row r="173" customFormat="false" ht="15" hidden="false" customHeight="false" outlineLevel="0" collapsed="false">
      <c r="A173" s="18"/>
      <c r="B173" s="18"/>
      <c r="C173" s="18"/>
      <c r="D173" s="18"/>
      <c r="E173" s="25"/>
      <c r="F173" s="26"/>
      <c r="G173" s="18"/>
      <c r="H173" s="25"/>
      <c r="I173" s="26"/>
      <c r="J173" s="25"/>
      <c r="K173" s="21" t="str">
        <f aca="false">IF(A173="","",SUMIFS(Encaissements!$C$5:$C$304,Encaissements!$B$5:$B$304,A173))</f>
        <v/>
      </c>
      <c r="L173" s="21" t="str">
        <f aca="false">IF(I173="","",I173-K173)</f>
        <v/>
      </c>
      <c r="M173" s="27" t="str">
        <f aca="true">IF(OR(J173="",L173&lt;=0),"",MAX(0,TODAY()-J173))</f>
        <v/>
      </c>
    </row>
    <row r="174" customFormat="false" ht="15" hidden="false" customHeight="false" outlineLevel="0" collapsed="false">
      <c r="A174" s="18"/>
      <c r="B174" s="18"/>
      <c r="C174" s="18"/>
      <c r="D174" s="18"/>
      <c r="E174" s="25"/>
      <c r="F174" s="26"/>
      <c r="G174" s="18"/>
      <c r="H174" s="25"/>
      <c r="I174" s="26"/>
      <c r="J174" s="25"/>
      <c r="K174" s="21" t="str">
        <f aca="false">IF(A174="","",SUMIFS(Encaissements!$C$5:$C$304,Encaissements!$B$5:$B$304,A174))</f>
        <v/>
      </c>
      <c r="L174" s="21" t="str">
        <f aca="false">IF(I174="","",I174-K174)</f>
        <v/>
      </c>
      <c r="M174" s="27" t="str">
        <f aca="true">IF(OR(J174="",L174&lt;=0),"",MAX(0,TODAY()-J174))</f>
        <v/>
      </c>
    </row>
    <row r="175" customFormat="false" ht="15" hidden="false" customHeight="false" outlineLevel="0" collapsed="false">
      <c r="A175" s="18"/>
      <c r="B175" s="18"/>
      <c r="C175" s="18"/>
      <c r="D175" s="18"/>
      <c r="E175" s="25"/>
      <c r="F175" s="26"/>
      <c r="G175" s="18"/>
      <c r="H175" s="25"/>
      <c r="I175" s="26"/>
      <c r="J175" s="25"/>
      <c r="K175" s="21" t="str">
        <f aca="false">IF(A175="","",SUMIFS(Encaissements!$C$5:$C$304,Encaissements!$B$5:$B$304,A175))</f>
        <v/>
      </c>
      <c r="L175" s="21" t="str">
        <f aca="false">IF(I175="","",I175-K175)</f>
        <v/>
      </c>
      <c r="M175" s="27" t="str">
        <f aca="true">IF(OR(J175="",L175&lt;=0),"",MAX(0,TODAY()-J175))</f>
        <v/>
      </c>
    </row>
    <row r="176" customFormat="false" ht="15" hidden="false" customHeight="false" outlineLevel="0" collapsed="false">
      <c r="A176" s="18"/>
      <c r="B176" s="18"/>
      <c r="C176" s="18"/>
      <c r="D176" s="18"/>
      <c r="E176" s="25"/>
      <c r="F176" s="26"/>
      <c r="G176" s="18"/>
      <c r="H176" s="25"/>
      <c r="I176" s="26"/>
      <c r="J176" s="25"/>
      <c r="K176" s="21" t="str">
        <f aca="false">IF(A176="","",SUMIFS(Encaissements!$C$5:$C$304,Encaissements!$B$5:$B$304,A176))</f>
        <v/>
      </c>
      <c r="L176" s="21" t="str">
        <f aca="false">IF(I176="","",I176-K176)</f>
        <v/>
      </c>
      <c r="M176" s="27" t="str">
        <f aca="true">IF(OR(J176="",L176&lt;=0),"",MAX(0,TODAY()-J176))</f>
        <v/>
      </c>
    </row>
    <row r="177" customFormat="false" ht="15" hidden="false" customHeight="false" outlineLevel="0" collapsed="false">
      <c r="A177" s="18"/>
      <c r="B177" s="18"/>
      <c r="C177" s="18"/>
      <c r="D177" s="18"/>
      <c r="E177" s="25"/>
      <c r="F177" s="26"/>
      <c r="G177" s="18"/>
      <c r="H177" s="25"/>
      <c r="I177" s="26"/>
      <c r="J177" s="25"/>
      <c r="K177" s="21" t="str">
        <f aca="false">IF(A177="","",SUMIFS(Encaissements!$C$5:$C$304,Encaissements!$B$5:$B$304,A177))</f>
        <v/>
      </c>
      <c r="L177" s="21" t="str">
        <f aca="false">IF(I177="","",I177-K177)</f>
        <v/>
      </c>
      <c r="M177" s="27" t="str">
        <f aca="true">IF(OR(J177="",L177&lt;=0),"",MAX(0,TODAY()-J177))</f>
        <v/>
      </c>
    </row>
    <row r="178" customFormat="false" ht="15" hidden="false" customHeight="false" outlineLevel="0" collapsed="false">
      <c r="A178" s="18"/>
      <c r="B178" s="18"/>
      <c r="C178" s="18"/>
      <c r="D178" s="18"/>
      <c r="E178" s="25"/>
      <c r="F178" s="26"/>
      <c r="G178" s="18"/>
      <c r="H178" s="25"/>
      <c r="I178" s="26"/>
      <c r="J178" s="25"/>
      <c r="K178" s="21" t="str">
        <f aca="false">IF(A178="","",SUMIFS(Encaissements!$C$5:$C$304,Encaissements!$B$5:$B$304,A178))</f>
        <v/>
      </c>
      <c r="L178" s="21" t="str">
        <f aca="false">IF(I178="","",I178-K178)</f>
        <v/>
      </c>
      <c r="M178" s="27" t="str">
        <f aca="true">IF(OR(J178="",L178&lt;=0),"",MAX(0,TODAY()-J178))</f>
        <v/>
      </c>
    </row>
    <row r="179" customFormat="false" ht="15" hidden="false" customHeight="false" outlineLevel="0" collapsed="false">
      <c r="A179" s="18"/>
      <c r="B179" s="18"/>
      <c r="C179" s="18"/>
      <c r="D179" s="18"/>
      <c r="E179" s="25"/>
      <c r="F179" s="26"/>
      <c r="G179" s="18"/>
      <c r="H179" s="25"/>
      <c r="I179" s="26"/>
      <c r="J179" s="25"/>
      <c r="K179" s="21" t="str">
        <f aca="false">IF(A179="","",SUMIFS(Encaissements!$C$5:$C$304,Encaissements!$B$5:$B$304,A179))</f>
        <v/>
      </c>
      <c r="L179" s="21" t="str">
        <f aca="false">IF(I179="","",I179-K179)</f>
        <v/>
      </c>
      <c r="M179" s="27" t="str">
        <f aca="true">IF(OR(J179="",L179&lt;=0),"",MAX(0,TODAY()-J179))</f>
        <v/>
      </c>
    </row>
    <row r="180" customFormat="false" ht="15" hidden="false" customHeight="false" outlineLevel="0" collapsed="false">
      <c r="A180" s="18"/>
      <c r="B180" s="18"/>
      <c r="C180" s="18"/>
      <c r="D180" s="18"/>
      <c r="E180" s="25"/>
      <c r="F180" s="26"/>
      <c r="G180" s="18"/>
      <c r="H180" s="25"/>
      <c r="I180" s="26"/>
      <c r="J180" s="25"/>
      <c r="K180" s="21" t="str">
        <f aca="false">IF(A180="","",SUMIFS(Encaissements!$C$5:$C$304,Encaissements!$B$5:$B$304,A180))</f>
        <v/>
      </c>
      <c r="L180" s="21" t="str">
        <f aca="false">IF(I180="","",I180-K180)</f>
        <v/>
      </c>
      <c r="M180" s="27" t="str">
        <f aca="true">IF(OR(J180="",L180&lt;=0),"",MAX(0,TODAY()-J180))</f>
        <v/>
      </c>
    </row>
    <row r="181" customFormat="false" ht="15" hidden="false" customHeight="false" outlineLevel="0" collapsed="false">
      <c r="A181" s="18"/>
      <c r="B181" s="18"/>
      <c r="C181" s="18"/>
      <c r="D181" s="18"/>
      <c r="E181" s="25"/>
      <c r="F181" s="26"/>
      <c r="G181" s="18"/>
      <c r="H181" s="25"/>
      <c r="I181" s="26"/>
      <c r="J181" s="25"/>
      <c r="K181" s="21" t="str">
        <f aca="false">IF(A181="","",SUMIFS(Encaissements!$C$5:$C$304,Encaissements!$B$5:$B$304,A181))</f>
        <v/>
      </c>
      <c r="L181" s="21" t="str">
        <f aca="false">IF(I181="","",I181-K181)</f>
        <v/>
      </c>
      <c r="M181" s="27" t="str">
        <f aca="true">IF(OR(J181="",L181&lt;=0),"",MAX(0,TODAY()-J181))</f>
        <v/>
      </c>
    </row>
    <row r="182" customFormat="false" ht="15" hidden="false" customHeight="false" outlineLevel="0" collapsed="false">
      <c r="A182" s="18"/>
      <c r="B182" s="18"/>
      <c r="C182" s="18"/>
      <c r="D182" s="18"/>
      <c r="E182" s="25"/>
      <c r="F182" s="26"/>
      <c r="G182" s="18"/>
      <c r="H182" s="25"/>
      <c r="I182" s="26"/>
      <c r="J182" s="25"/>
      <c r="K182" s="21" t="str">
        <f aca="false">IF(A182="","",SUMIFS(Encaissements!$C$5:$C$304,Encaissements!$B$5:$B$304,A182))</f>
        <v/>
      </c>
      <c r="L182" s="21" t="str">
        <f aca="false">IF(I182="","",I182-K182)</f>
        <v/>
      </c>
      <c r="M182" s="27" t="str">
        <f aca="true">IF(OR(J182="",L182&lt;=0),"",MAX(0,TODAY()-J182))</f>
        <v/>
      </c>
    </row>
    <row r="183" customFormat="false" ht="15" hidden="false" customHeight="false" outlineLevel="0" collapsed="false">
      <c r="A183" s="18"/>
      <c r="B183" s="18"/>
      <c r="C183" s="18"/>
      <c r="D183" s="18"/>
      <c r="E183" s="25"/>
      <c r="F183" s="26"/>
      <c r="G183" s="18"/>
      <c r="H183" s="25"/>
      <c r="I183" s="26"/>
      <c r="J183" s="25"/>
      <c r="K183" s="21" t="str">
        <f aca="false">IF(A183="","",SUMIFS(Encaissements!$C$5:$C$304,Encaissements!$B$5:$B$304,A183))</f>
        <v/>
      </c>
      <c r="L183" s="21" t="str">
        <f aca="false">IF(I183="","",I183-K183)</f>
        <v/>
      </c>
      <c r="M183" s="27" t="str">
        <f aca="true">IF(OR(J183="",L183&lt;=0),"",MAX(0,TODAY()-J183))</f>
        <v/>
      </c>
    </row>
    <row r="184" customFormat="false" ht="15" hidden="false" customHeight="false" outlineLevel="0" collapsed="false">
      <c r="A184" s="18"/>
      <c r="B184" s="18"/>
      <c r="C184" s="18"/>
      <c r="D184" s="18"/>
      <c r="E184" s="25"/>
      <c r="F184" s="26"/>
      <c r="G184" s="18"/>
      <c r="H184" s="25"/>
      <c r="I184" s="26"/>
      <c r="J184" s="25"/>
      <c r="K184" s="21" t="str">
        <f aca="false">IF(A184="","",SUMIFS(Encaissements!$C$5:$C$304,Encaissements!$B$5:$B$304,A184))</f>
        <v/>
      </c>
      <c r="L184" s="21" t="str">
        <f aca="false">IF(I184="","",I184-K184)</f>
        <v/>
      </c>
      <c r="M184" s="27" t="str">
        <f aca="true">IF(OR(J184="",L184&lt;=0),"",MAX(0,TODAY()-J184))</f>
        <v/>
      </c>
    </row>
    <row r="185" customFormat="false" ht="15" hidden="false" customHeight="false" outlineLevel="0" collapsed="false">
      <c r="A185" s="18"/>
      <c r="B185" s="18"/>
      <c r="C185" s="18"/>
      <c r="D185" s="18"/>
      <c r="E185" s="25"/>
      <c r="F185" s="26"/>
      <c r="G185" s="18"/>
      <c r="H185" s="25"/>
      <c r="I185" s="26"/>
      <c r="J185" s="25"/>
      <c r="K185" s="21" t="str">
        <f aca="false">IF(A185="","",SUMIFS(Encaissements!$C$5:$C$304,Encaissements!$B$5:$B$304,A185))</f>
        <v/>
      </c>
      <c r="L185" s="21" t="str">
        <f aca="false">IF(I185="","",I185-K185)</f>
        <v/>
      </c>
      <c r="M185" s="27" t="str">
        <f aca="true">IF(OR(J185="",L185&lt;=0),"",MAX(0,TODAY()-J185))</f>
        <v/>
      </c>
    </row>
    <row r="186" customFormat="false" ht="15" hidden="false" customHeight="false" outlineLevel="0" collapsed="false">
      <c r="A186" s="18"/>
      <c r="B186" s="18"/>
      <c r="C186" s="18"/>
      <c r="D186" s="18"/>
      <c r="E186" s="25"/>
      <c r="F186" s="26"/>
      <c r="G186" s="18"/>
      <c r="H186" s="25"/>
      <c r="I186" s="26"/>
      <c r="J186" s="25"/>
      <c r="K186" s="21" t="str">
        <f aca="false">IF(A186="","",SUMIFS(Encaissements!$C$5:$C$304,Encaissements!$B$5:$B$304,A186))</f>
        <v/>
      </c>
      <c r="L186" s="21" t="str">
        <f aca="false">IF(I186="","",I186-K186)</f>
        <v/>
      </c>
      <c r="M186" s="27" t="str">
        <f aca="true">IF(OR(J186="",L186&lt;=0),"",MAX(0,TODAY()-J186))</f>
        <v/>
      </c>
    </row>
    <row r="187" customFormat="false" ht="15" hidden="false" customHeight="false" outlineLevel="0" collapsed="false">
      <c r="A187" s="18"/>
      <c r="B187" s="18"/>
      <c r="C187" s="18"/>
      <c r="D187" s="18"/>
      <c r="E187" s="25"/>
      <c r="F187" s="26"/>
      <c r="G187" s="18"/>
      <c r="H187" s="25"/>
      <c r="I187" s="26"/>
      <c r="J187" s="25"/>
      <c r="K187" s="21" t="str">
        <f aca="false">IF(A187="","",SUMIFS(Encaissements!$C$5:$C$304,Encaissements!$B$5:$B$304,A187))</f>
        <v/>
      </c>
      <c r="L187" s="21" t="str">
        <f aca="false">IF(I187="","",I187-K187)</f>
        <v/>
      </c>
      <c r="M187" s="27" t="str">
        <f aca="true">IF(OR(J187="",L187&lt;=0),"",MAX(0,TODAY()-J187))</f>
        <v/>
      </c>
    </row>
    <row r="188" customFormat="false" ht="15" hidden="false" customHeight="false" outlineLevel="0" collapsed="false">
      <c r="A188" s="18"/>
      <c r="B188" s="18"/>
      <c r="C188" s="18"/>
      <c r="D188" s="18"/>
      <c r="E188" s="25"/>
      <c r="F188" s="26"/>
      <c r="G188" s="18"/>
      <c r="H188" s="25"/>
      <c r="I188" s="26"/>
      <c r="J188" s="25"/>
      <c r="K188" s="21" t="str">
        <f aca="false">IF(A188="","",SUMIFS(Encaissements!$C$5:$C$304,Encaissements!$B$5:$B$304,A188))</f>
        <v/>
      </c>
      <c r="L188" s="21" t="str">
        <f aca="false">IF(I188="","",I188-K188)</f>
        <v/>
      </c>
      <c r="M188" s="27" t="str">
        <f aca="true">IF(OR(J188="",L188&lt;=0),"",MAX(0,TODAY()-J188))</f>
        <v/>
      </c>
    </row>
    <row r="189" customFormat="false" ht="15" hidden="false" customHeight="false" outlineLevel="0" collapsed="false">
      <c r="A189" s="18"/>
      <c r="B189" s="18"/>
      <c r="C189" s="18"/>
      <c r="D189" s="18"/>
      <c r="E189" s="25"/>
      <c r="F189" s="26"/>
      <c r="G189" s="18"/>
      <c r="H189" s="25"/>
      <c r="I189" s="26"/>
      <c r="J189" s="25"/>
      <c r="K189" s="21" t="str">
        <f aca="false">IF(A189="","",SUMIFS(Encaissements!$C$5:$C$304,Encaissements!$B$5:$B$304,A189))</f>
        <v/>
      </c>
      <c r="L189" s="21" t="str">
        <f aca="false">IF(I189="","",I189-K189)</f>
        <v/>
      </c>
      <c r="M189" s="27" t="str">
        <f aca="true">IF(OR(J189="",L189&lt;=0),"",MAX(0,TODAY()-J189))</f>
        <v/>
      </c>
    </row>
    <row r="190" customFormat="false" ht="15" hidden="false" customHeight="false" outlineLevel="0" collapsed="false">
      <c r="A190" s="18"/>
      <c r="B190" s="18"/>
      <c r="C190" s="18"/>
      <c r="D190" s="18"/>
      <c r="E190" s="25"/>
      <c r="F190" s="26"/>
      <c r="G190" s="18"/>
      <c r="H190" s="25"/>
      <c r="I190" s="26"/>
      <c r="J190" s="25"/>
      <c r="K190" s="21" t="str">
        <f aca="false">IF(A190="","",SUMIFS(Encaissements!$C$5:$C$304,Encaissements!$B$5:$B$304,A190))</f>
        <v/>
      </c>
      <c r="L190" s="21" t="str">
        <f aca="false">IF(I190="","",I190-K190)</f>
        <v/>
      </c>
      <c r="M190" s="27" t="str">
        <f aca="true">IF(OR(J190="",L190&lt;=0),"",MAX(0,TODAY()-J190))</f>
        <v/>
      </c>
    </row>
    <row r="191" customFormat="false" ht="15" hidden="false" customHeight="false" outlineLevel="0" collapsed="false">
      <c r="A191" s="18"/>
      <c r="B191" s="18"/>
      <c r="C191" s="18"/>
      <c r="D191" s="18"/>
      <c r="E191" s="25"/>
      <c r="F191" s="26"/>
      <c r="G191" s="18"/>
      <c r="H191" s="25"/>
      <c r="I191" s="26"/>
      <c r="J191" s="25"/>
      <c r="K191" s="21" t="str">
        <f aca="false">IF(A191="","",SUMIFS(Encaissements!$C$5:$C$304,Encaissements!$B$5:$B$304,A191))</f>
        <v/>
      </c>
      <c r="L191" s="21" t="str">
        <f aca="false">IF(I191="","",I191-K191)</f>
        <v/>
      </c>
      <c r="M191" s="27" t="str">
        <f aca="true">IF(OR(J191="",L191&lt;=0),"",MAX(0,TODAY()-J191))</f>
        <v/>
      </c>
    </row>
    <row r="192" customFormat="false" ht="15" hidden="false" customHeight="false" outlineLevel="0" collapsed="false">
      <c r="A192" s="18"/>
      <c r="B192" s="18"/>
      <c r="C192" s="18"/>
      <c r="D192" s="18"/>
      <c r="E192" s="25"/>
      <c r="F192" s="26"/>
      <c r="G192" s="18"/>
      <c r="H192" s="25"/>
      <c r="I192" s="26"/>
      <c r="J192" s="25"/>
      <c r="K192" s="21" t="str">
        <f aca="false">IF(A192="","",SUMIFS(Encaissements!$C$5:$C$304,Encaissements!$B$5:$B$304,A192))</f>
        <v/>
      </c>
      <c r="L192" s="21" t="str">
        <f aca="false">IF(I192="","",I192-K192)</f>
        <v/>
      </c>
      <c r="M192" s="27" t="str">
        <f aca="true">IF(OR(J192="",L192&lt;=0),"",MAX(0,TODAY()-J192))</f>
        <v/>
      </c>
    </row>
    <row r="193" customFormat="false" ht="15" hidden="false" customHeight="false" outlineLevel="0" collapsed="false">
      <c r="A193" s="18"/>
      <c r="B193" s="18"/>
      <c r="C193" s="18"/>
      <c r="D193" s="18"/>
      <c r="E193" s="25"/>
      <c r="F193" s="26"/>
      <c r="G193" s="18"/>
      <c r="H193" s="25"/>
      <c r="I193" s="26"/>
      <c r="J193" s="25"/>
      <c r="K193" s="21" t="str">
        <f aca="false">IF(A193="","",SUMIFS(Encaissements!$C$5:$C$304,Encaissements!$B$5:$B$304,A193))</f>
        <v/>
      </c>
      <c r="L193" s="21" t="str">
        <f aca="false">IF(I193="","",I193-K193)</f>
        <v/>
      </c>
      <c r="M193" s="27" t="str">
        <f aca="true">IF(OR(J193="",L193&lt;=0),"",MAX(0,TODAY()-J193))</f>
        <v/>
      </c>
    </row>
    <row r="194" customFormat="false" ht="15" hidden="false" customHeight="false" outlineLevel="0" collapsed="false">
      <c r="A194" s="18"/>
      <c r="B194" s="18"/>
      <c r="C194" s="18"/>
      <c r="D194" s="18"/>
      <c r="E194" s="25"/>
      <c r="F194" s="26"/>
      <c r="G194" s="18"/>
      <c r="H194" s="25"/>
      <c r="I194" s="26"/>
      <c r="J194" s="25"/>
      <c r="K194" s="21" t="str">
        <f aca="false">IF(A194="","",SUMIFS(Encaissements!$C$5:$C$304,Encaissements!$B$5:$B$304,A194))</f>
        <v/>
      </c>
      <c r="L194" s="21" t="str">
        <f aca="false">IF(I194="","",I194-K194)</f>
        <v/>
      </c>
      <c r="M194" s="27" t="str">
        <f aca="true">IF(OR(J194="",L194&lt;=0),"",MAX(0,TODAY()-J194))</f>
        <v/>
      </c>
    </row>
    <row r="195" customFormat="false" ht="15" hidden="false" customHeight="false" outlineLevel="0" collapsed="false">
      <c r="A195" s="18"/>
      <c r="B195" s="18"/>
      <c r="C195" s="18"/>
      <c r="D195" s="18"/>
      <c r="E195" s="25"/>
      <c r="F195" s="26"/>
      <c r="G195" s="18"/>
      <c r="H195" s="25"/>
      <c r="I195" s="26"/>
      <c r="J195" s="25"/>
      <c r="K195" s="21" t="str">
        <f aca="false">IF(A195="","",SUMIFS(Encaissements!$C$5:$C$304,Encaissements!$B$5:$B$304,A195))</f>
        <v/>
      </c>
      <c r="L195" s="21" t="str">
        <f aca="false">IF(I195="","",I195-K195)</f>
        <v/>
      </c>
      <c r="M195" s="27" t="str">
        <f aca="true">IF(OR(J195="",L195&lt;=0),"",MAX(0,TODAY()-J195))</f>
        <v/>
      </c>
    </row>
    <row r="196" customFormat="false" ht="15" hidden="false" customHeight="false" outlineLevel="0" collapsed="false">
      <c r="A196" s="18"/>
      <c r="B196" s="18"/>
      <c r="C196" s="18"/>
      <c r="D196" s="18"/>
      <c r="E196" s="25"/>
      <c r="F196" s="26"/>
      <c r="G196" s="18"/>
      <c r="H196" s="25"/>
      <c r="I196" s="26"/>
      <c r="J196" s="25"/>
      <c r="K196" s="21" t="str">
        <f aca="false">IF(A196="","",SUMIFS(Encaissements!$C$5:$C$304,Encaissements!$B$5:$B$304,A196))</f>
        <v/>
      </c>
      <c r="L196" s="21" t="str">
        <f aca="false">IF(I196="","",I196-K196)</f>
        <v/>
      </c>
      <c r="M196" s="27" t="str">
        <f aca="true">IF(OR(J196="",L196&lt;=0),"",MAX(0,TODAY()-J196))</f>
        <v/>
      </c>
    </row>
    <row r="197" customFormat="false" ht="15" hidden="false" customHeight="false" outlineLevel="0" collapsed="false">
      <c r="A197" s="18"/>
      <c r="B197" s="18"/>
      <c r="C197" s="18"/>
      <c r="D197" s="18"/>
      <c r="E197" s="25"/>
      <c r="F197" s="26"/>
      <c r="G197" s="18"/>
      <c r="H197" s="25"/>
      <c r="I197" s="26"/>
      <c r="J197" s="25"/>
      <c r="K197" s="21" t="str">
        <f aca="false">IF(A197="","",SUMIFS(Encaissements!$C$5:$C$304,Encaissements!$B$5:$B$304,A197))</f>
        <v/>
      </c>
      <c r="L197" s="21" t="str">
        <f aca="false">IF(I197="","",I197-K197)</f>
        <v/>
      </c>
      <c r="M197" s="27" t="str">
        <f aca="true">IF(OR(J197="",L197&lt;=0),"",MAX(0,TODAY()-J197))</f>
        <v/>
      </c>
    </row>
    <row r="198" customFormat="false" ht="15" hidden="false" customHeight="false" outlineLevel="0" collapsed="false">
      <c r="A198" s="18"/>
      <c r="B198" s="18"/>
      <c r="C198" s="18"/>
      <c r="D198" s="18"/>
      <c r="E198" s="25"/>
      <c r="F198" s="26"/>
      <c r="G198" s="18"/>
      <c r="H198" s="25"/>
      <c r="I198" s="26"/>
      <c r="J198" s="25"/>
      <c r="K198" s="21" t="str">
        <f aca="false">IF(A198="","",SUMIFS(Encaissements!$C$5:$C$304,Encaissements!$B$5:$B$304,A198))</f>
        <v/>
      </c>
      <c r="L198" s="21" t="str">
        <f aca="false">IF(I198="","",I198-K198)</f>
        <v/>
      </c>
      <c r="M198" s="27" t="str">
        <f aca="true">IF(OR(J198="",L198&lt;=0),"",MAX(0,TODAY()-J198))</f>
        <v/>
      </c>
    </row>
    <row r="199" customFormat="false" ht="15" hidden="false" customHeight="false" outlineLevel="0" collapsed="false">
      <c r="A199" s="18"/>
      <c r="B199" s="18"/>
      <c r="C199" s="18"/>
      <c r="D199" s="18"/>
      <c r="E199" s="25"/>
      <c r="F199" s="26"/>
      <c r="G199" s="18"/>
      <c r="H199" s="25"/>
      <c r="I199" s="26"/>
      <c r="J199" s="25"/>
      <c r="K199" s="21" t="str">
        <f aca="false">IF(A199="","",SUMIFS(Encaissements!$C$5:$C$304,Encaissements!$B$5:$B$304,A199))</f>
        <v/>
      </c>
      <c r="L199" s="21" t="str">
        <f aca="false">IF(I199="","",I199-K199)</f>
        <v/>
      </c>
      <c r="M199" s="27" t="str">
        <f aca="true">IF(OR(J199="",L199&lt;=0),"",MAX(0,TODAY()-J199))</f>
        <v/>
      </c>
    </row>
    <row r="200" customFormat="false" ht="15" hidden="false" customHeight="false" outlineLevel="0" collapsed="false">
      <c r="A200" s="18"/>
      <c r="B200" s="18"/>
      <c r="C200" s="18"/>
      <c r="D200" s="18"/>
      <c r="E200" s="25"/>
      <c r="F200" s="26"/>
      <c r="G200" s="18"/>
      <c r="H200" s="25"/>
      <c r="I200" s="26"/>
      <c r="J200" s="25"/>
      <c r="K200" s="21" t="str">
        <f aca="false">IF(A200="","",SUMIFS(Encaissements!$C$5:$C$304,Encaissements!$B$5:$B$304,A200))</f>
        <v/>
      </c>
      <c r="L200" s="21" t="str">
        <f aca="false">IF(I200="","",I200-K200)</f>
        <v/>
      </c>
      <c r="M200" s="27" t="str">
        <f aca="true">IF(OR(J200="",L200&lt;=0),"",MAX(0,TODAY()-J200))</f>
        <v/>
      </c>
    </row>
    <row r="201" customFormat="false" ht="15" hidden="false" customHeight="false" outlineLevel="0" collapsed="false">
      <c r="A201" s="18"/>
      <c r="B201" s="18"/>
      <c r="C201" s="18"/>
      <c r="D201" s="18"/>
      <c r="E201" s="25"/>
      <c r="F201" s="26"/>
      <c r="G201" s="18"/>
      <c r="H201" s="25"/>
      <c r="I201" s="26"/>
      <c r="J201" s="25"/>
      <c r="K201" s="21" t="str">
        <f aca="false">IF(A201="","",SUMIFS(Encaissements!$C$5:$C$304,Encaissements!$B$5:$B$304,A201))</f>
        <v/>
      </c>
      <c r="L201" s="21" t="str">
        <f aca="false">IF(I201="","",I201-K201)</f>
        <v/>
      </c>
      <c r="M201" s="27" t="str">
        <f aca="true">IF(OR(J201="",L201&lt;=0),"",MAX(0,TODAY()-J201))</f>
        <v/>
      </c>
    </row>
    <row r="202" customFormat="false" ht="15" hidden="false" customHeight="false" outlineLevel="0" collapsed="false">
      <c r="A202" s="18"/>
      <c r="B202" s="18"/>
      <c r="C202" s="18"/>
      <c r="D202" s="18"/>
      <c r="E202" s="25"/>
      <c r="F202" s="26"/>
      <c r="G202" s="18"/>
      <c r="H202" s="25"/>
      <c r="I202" s="26"/>
      <c r="J202" s="25"/>
      <c r="K202" s="21" t="str">
        <f aca="false">IF(A202="","",SUMIFS(Encaissements!$C$5:$C$304,Encaissements!$B$5:$B$304,A202))</f>
        <v/>
      </c>
      <c r="L202" s="21" t="str">
        <f aca="false">IF(I202="","",I202-K202)</f>
        <v/>
      </c>
      <c r="M202" s="27" t="str">
        <f aca="true">IF(OR(J202="",L202&lt;=0),"",MAX(0,TODAY()-J202))</f>
        <v/>
      </c>
    </row>
    <row r="203" customFormat="false" ht="15" hidden="false" customHeight="false" outlineLevel="0" collapsed="false">
      <c r="A203" s="18"/>
      <c r="B203" s="18"/>
      <c r="C203" s="18"/>
      <c r="D203" s="18"/>
      <c r="E203" s="25"/>
      <c r="F203" s="26"/>
      <c r="G203" s="18"/>
      <c r="H203" s="25"/>
      <c r="I203" s="26"/>
      <c r="J203" s="25"/>
      <c r="K203" s="21" t="str">
        <f aca="false">IF(A203="","",SUMIFS(Encaissements!$C$5:$C$304,Encaissements!$B$5:$B$304,A203))</f>
        <v/>
      </c>
      <c r="L203" s="21" t="str">
        <f aca="false">IF(I203="","",I203-K203)</f>
        <v/>
      </c>
      <c r="M203" s="27" t="str">
        <f aca="true">IF(OR(J203="",L203&lt;=0),"",MAX(0,TODAY()-J203))</f>
        <v/>
      </c>
    </row>
    <row r="204" customFormat="false" ht="15" hidden="false" customHeight="false" outlineLevel="0" collapsed="false">
      <c r="A204" s="18"/>
      <c r="B204" s="18"/>
      <c r="C204" s="18"/>
      <c r="D204" s="18"/>
      <c r="E204" s="25"/>
      <c r="F204" s="26"/>
      <c r="G204" s="18"/>
      <c r="H204" s="25"/>
      <c r="I204" s="26"/>
      <c r="J204" s="25"/>
      <c r="K204" s="21" t="str">
        <f aca="false">IF(A204="","",SUMIFS(Encaissements!$C$5:$C$304,Encaissements!$B$5:$B$304,A204))</f>
        <v/>
      </c>
      <c r="L204" s="21" t="str">
        <f aca="false">IF(I204="","",I204-K204)</f>
        <v/>
      </c>
      <c r="M204" s="27" t="str">
        <f aca="true">IF(OR(J204="",L204&lt;=0),"",MAX(0,TODAY()-J204))</f>
        <v/>
      </c>
    </row>
    <row r="205" customFormat="false" ht="15" hidden="false" customHeight="false" outlineLevel="0" collapsed="false">
      <c r="A205" s="18"/>
      <c r="B205" s="18"/>
      <c r="C205" s="18"/>
      <c r="D205" s="18"/>
      <c r="E205" s="25"/>
      <c r="F205" s="26"/>
      <c r="G205" s="18"/>
      <c r="H205" s="25"/>
      <c r="I205" s="26"/>
      <c r="J205" s="25"/>
      <c r="K205" s="21" t="str">
        <f aca="false">IF(A205="","",SUMIFS(Encaissements!$C$5:$C$304,Encaissements!$B$5:$B$304,A205))</f>
        <v/>
      </c>
      <c r="L205" s="21" t="str">
        <f aca="false">IF(I205="","",I205-K205)</f>
        <v/>
      </c>
      <c r="M205" s="27" t="str">
        <f aca="true">IF(OR(J205="",L205&lt;=0),"",MAX(0,TODAY()-J205))</f>
        <v/>
      </c>
    </row>
    <row r="206" customFormat="false" ht="15" hidden="false" customHeight="false" outlineLevel="0" collapsed="false">
      <c r="A206" s="18"/>
      <c r="B206" s="18"/>
      <c r="C206" s="18"/>
      <c r="D206" s="18"/>
      <c r="E206" s="25"/>
      <c r="F206" s="26"/>
      <c r="G206" s="18"/>
      <c r="H206" s="25"/>
      <c r="I206" s="26"/>
      <c r="J206" s="25"/>
      <c r="K206" s="21" t="str">
        <f aca="false">IF(A206="","",SUMIFS(Encaissements!$C$5:$C$304,Encaissements!$B$5:$B$304,A206))</f>
        <v/>
      </c>
      <c r="L206" s="21" t="str">
        <f aca="false">IF(I206="","",I206-K206)</f>
        <v/>
      </c>
      <c r="M206" s="27" t="str">
        <f aca="true">IF(OR(J206="",L206&lt;=0),"",MAX(0,TODAY()-J206))</f>
        <v/>
      </c>
    </row>
    <row r="207" customFormat="false" ht="15" hidden="false" customHeight="false" outlineLevel="0" collapsed="false">
      <c r="A207" s="18"/>
      <c r="B207" s="18"/>
      <c r="C207" s="18"/>
      <c r="D207" s="18"/>
      <c r="E207" s="25"/>
      <c r="F207" s="26"/>
      <c r="G207" s="18"/>
      <c r="H207" s="25"/>
      <c r="I207" s="26"/>
      <c r="J207" s="25"/>
      <c r="K207" s="21" t="str">
        <f aca="false">IF(A207="","",SUMIFS(Encaissements!$C$5:$C$304,Encaissements!$B$5:$B$304,A207))</f>
        <v/>
      </c>
      <c r="L207" s="21" t="str">
        <f aca="false">IF(I207="","",I207-K207)</f>
        <v/>
      </c>
      <c r="M207" s="27" t="str">
        <f aca="true">IF(OR(J207="",L207&lt;=0),"",MAX(0,TODAY()-J207))</f>
        <v/>
      </c>
    </row>
    <row r="208" customFormat="false" ht="15" hidden="false" customHeight="false" outlineLevel="0" collapsed="false">
      <c r="A208" s="18"/>
      <c r="B208" s="18"/>
      <c r="C208" s="18"/>
      <c r="D208" s="18"/>
      <c r="E208" s="25"/>
      <c r="F208" s="26"/>
      <c r="G208" s="18"/>
      <c r="H208" s="25"/>
      <c r="I208" s="26"/>
      <c r="J208" s="25"/>
      <c r="K208" s="21" t="str">
        <f aca="false">IF(A208="","",SUMIFS(Encaissements!$C$5:$C$304,Encaissements!$B$5:$B$304,A208))</f>
        <v/>
      </c>
      <c r="L208" s="21" t="str">
        <f aca="false">IF(I208="","",I208-K208)</f>
        <v/>
      </c>
      <c r="M208" s="27" t="str">
        <f aca="true">IF(OR(J208="",L208&lt;=0),"",MAX(0,TODAY()-J208))</f>
        <v/>
      </c>
    </row>
    <row r="209" customFormat="false" ht="15" hidden="false" customHeight="false" outlineLevel="0" collapsed="false">
      <c r="A209" s="18"/>
      <c r="B209" s="18"/>
      <c r="C209" s="18"/>
      <c r="D209" s="18"/>
      <c r="E209" s="25"/>
      <c r="F209" s="26"/>
      <c r="G209" s="18"/>
      <c r="H209" s="25"/>
      <c r="I209" s="26"/>
      <c r="J209" s="25"/>
      <c r="K209" s="21" t="str">
        <f aca="false">IF(A209="","",SUMIFS(Encaissements!$C$5:$C$304,Encaissements!$B$5:$B$304,A209))</f>
        <v/>
      </c>
      <c r="L209" s="21" t="str">
        <f aca="false">IF(I209="","",I209-K209)</f>
        <v/>
      </c>
      <c r="M209" s="27" t="str">
        <f aca="true">IF(OR(J209="",L209&lt;=0),"",MAX(0,TODAY()-J209))</f>
        <v/>
      </c>
    </row>
    <row r="210" customFormat="false" ht="15" hidden="false" customHeight="false" outlineLevel="0" collapsed="false">
      <c r="A210" s="18"/>
      <c r="B210" s="18"/>
      <c r="C210" s="18"/>
      <c r="D210" s="18"/>
      <c r="E210" s="25"/>
      <c r="F210" s="26"/>
      <c r="G210" s="18"/>
      <c r="H210" s="25"/>
      <c r="I210" s="26"/>
      <c r="J210" s="25"/>
      <c r="K210" s="21" t="str">
        <f aca="false">IF(A210="","",SUMIFS(Encaissements!$C$5:$C$304,Encaissements!$B$5:$B$304,A210))</f>
        <v/>
      </c>
      <c r="L210" s="21" t="str">
        <f aca="false">IF(I210="","",I210-K210)</f>
        <v/>
      </c>
      <c r="M210" s="27" t="str">
        <f aca="true">IF(OR(J210="",L210&lt;=0),"",MAX(0,TODAY()-J210))</f>
        <v/>
      </c>
    </row>
    <row r="211" customFormat="false" ht="15" hidden="false" customHeight="false" outlineLevel="0" collapsed="false">
      <c r="A211" s="18"/>
      <c r="B211" s="18"/>
      <c r="C211" s="18"/>
      <c r="D211" s="18"/>
      <c r="E211" s="25"/>
      <c r="F211" s="26"/>
      <c r="G211" s="18"/>
      <c r="H211" s="25"/>
      <c r="I211" s="26"/>
      <c r="J211" s="25"/>
      <c r="K211" s="21" t="str">
        <f aca="false">IF(A211="","",SUMIFS(Encaissements!$C$5:$C$304,Encaissements!$B$5:$B$304,A211))</f>
        <v/>
      </c>
      <c r="L211" s="21" t="str">
        <f aca="false">IF(I211="","",I211-K211)</f>
        <v/>
      </c>
      <c r="M211" s="27" t="str">
        <f aca="true">IF(OR(J211="",L211&lt;=0),"",MAX(0,TODAY()-J211))</f>
        <v/>
      </c>
    </row>
    <row r="212" customFormat="false" ht="15" hidden="false" customHeight="false" outlineLevel="0" collapsed="false">
      <c r="A212" s="18"/>
      <c r="B212" s="18"/>
      <c r="C212" s="18"/>
      <c r="D212" s="18"/>
      <c r="E212" s="25"/>
      <c r="F212" s="26"/>
      <c r="G212" s="18"/>
      <c r="H212" s="25"/>
      <c r="I212" s="26"/>
      <c r="J212" s="25"/>
      <c r="K212" s="21" t="str">
        <f aca="false">IF(A212="","",SUMIFS(Encaissements!$C$5:$C$304,Encaissements!$B$5:$B$304,A212))</f>
        <v/>
      </c>
      <c r="L212" s="21" t="str">
        <f aca="false">IF(I212="","",I212-K212)</f>
        <v/>
      </c>
      <c r="M212" s="27" t="str">
        <f aca="true">IF(OR(J212="",L212&lt;=0),"",MAX(0,TODAY()-J212))</f>
        <v/>
      </c>
    </row>
    <row r="213" customFormat="false" ht="15" hidden="false" customHeight="false" outlineLevel="0" collapsed="false">
      <c r="A213" s="18"/>
      <c r="B213" s="18"/>
      <c r="C213" s="18"/>
      <c r="D213" s="18"/>
      <c r="E213" s="25"/>
      <c r="F213" s="26"/>
      <c r="G213" s="18"/>
      <c r="H213" s="25"/>
      <c r="I213" s="26"/>
      <c r="J213" s="25"/>
      <c r="K213" s="21" t="str">
        <f aca="false">IF(A213="","",SUMIFS(Encaissements!$C$5:$C$304,Encaissements!$B$5:$B$304,A213))</f>
        <v/>
      </c>
      <c r="L213" s="21" t="str">
        <f aca="false">IF(I213="","",I213-K213)</f>
        <v/>
      </c>
      <c r="M213" s="27" t="str">
        <f aca="true">IF(OR(J213="",L213&lt;=0),"",MAX(0,TODAY()-J213))</f>
        <v/>
      </c>
    </row>
    <row r="214" customFormat="false" ht="15" hidden="false" customHeight="false" outlineLevel="0" collapsed="false">
      <c r="A214" s="18"/>
      <c r="B214" s="18"/>
      <c r="C214" s="18"/>
      <c r="D214" s="18"/>
      <c r="E214" s="25"/>
      <c r="F214" s="26"/>
      <c r="G214" s="18"/>
      <c r="H214" s="25"/>
      <c r="I214" s="26"/>
      <c r="J214" s="25"/>
      <c r="K214" s="21" t="str">
        <f aca="false">IF(A214="","",SUMIFS(Encaissements!$C$5:$C$304,Encaissements!$B$5:$B$304,A214))</f>
        <v/>
      </c>
      <c r="L214" s="21" t="str">
        <f aca="false">IF(I214="","",I214-K214)</f>
        <v/>
      </c>
      <c r="M214" s="27" t="str">
        <f aca="true">IF(OR(J214="",L214&lt;=0),"",MAX(0,TODAY()-J214))</f>
        <v/>
      </c>
    </row>
    <row r="215" customFormat="false" ht="15" hidden="false" customHeight="false" outlineLevel="0" collapsed="false">
      <c r="A215" s="18"/>
      <c r="B215" s="18"/>
      <c r="C215" s="18"/>
      <c r="D215" s="18"/>
      <c r="E215" s="25"/>
      <c r="F215" s="26"/>
      <c r="G215" s="18"/>
      <c r="H215" s="25"/>
      <c r="I215" s="26"/>
      <c r="J215" s="25"/>
      <c r="K215" s="21" t="str">
        <f aca="false">IF(A215="","",SUMIFS(Encaissements!$C$5:$C$304,Encaissements!$B$5:$B$304,A215))</f>
        <v/>
      </c>
      <c r="L215" s="21" t="str">
        <f aca="false">IF(I215="","",I215-K215)</f>
        <v/>
      </c>
      <c r="M215" s="27" t="str">
        <f aca="true">IF(OR(J215="",L215&lt;=0),"",MAX(0,TODAY()-J215))</f>
        <v/>
      </c>
    </row>
    <row r="216" customFormat="false" ht="15" hidden="false" customHeight="false" outlineLevel="0" collapsed="false">
      <c r="A216" s="18"/>
      <c r="B216" s="18"/>
      <c r="C216" s="18"/>
      <c r="D216" s="18"/>
      <c r="E216" s="25"/>
      <c r="F216" s="26"/>
      <c r="G216" s="18"/>
      <c r="H216" s="25"/>
      <c r="I216" s="26"/>
      <c r="J216" s="25"/>
      <c r="K216" s="21" t="str">
        <f aca="false">IF(A216="","",SUMIFS(Encaissements!$C$5:$C$304,Encaissements!$B$5:$B$304,A216))</f>
        <v/>
      </c>
      <c r="L216" s="21" t="str">
        <f aca="false">IF(I216="","",I216-K216)</f>
        <v/>
      </c>
      <c r="M216" s="27" t="str">
        <f aca="true">IF(OR(J216="",L216&lt;=0),"",MAX(0,TODAY()-J216))</f>
        <v/>
      </c>
    </row>
    <row r="217" customFormat="false" ht="15" hidden="false" customHeight="false" outlineLevel="0" collapsed="false">
      <c r="A217" s="18"/>
      <c r="B217" s="18"/>
      <c r="C217" s="18"/>
      <c r="D217" s="18"/>
      <c r="E217" s="25"/>
      <c r="F217" s="26"/>
      <c r="G217" s="18"/>
      <c r="H217" s="25"/>
      <c r="I217" s="26"/>
      <c r="J217" s="25"/>
      <c r="K217" s="21" t="str">
        <f aca="false">IF(A217="","",SUMIFS(Encaissements!$C$5:$C$304,Encaissements!$B$5:$B$304,A217))</f>
        <v/>
      </c>
      <c r="L217" s="21" t="str">
        <f aca="false">IF(I217="","",I217-K217)</f>
        <v/>
      </c>
      <c r="M217" s="27" t="str">
        <f aca="true">IF(OR(J217="",L217&lt;=0),"",MAX(0,TODAY()-J217))</f>
        <v/>
      </c>
    </row>
    <row r="218" customFormat="false" ht="15" hidden="false" customHeight="false" outlineLevel="0" collapsed="false">
      <c r="A218" s="18"/>
      <c r="B218" s="18"/>
      <c r="C218" s="18"/>
      <c r="D218" s="18"/>
      <c r="E218" s="25"/>
      <c r="F218" s="26"/>
      <c r="G218" s="18"/>
      <c r="H218" s="25"/>
      <c r="I218" s="26"/>
      <c r="J218" s="25"/>
      <c r="K218" s="21" t="str">
        <f aca="false">IF(A218="","",SUMIFS(Encaissements!$C$5:$C$304,Encaissements!$B$5:$B$304,A218))</f>
        <v/>
      </c>
      <c r="L218" s="21" t="str">
        <f aca="false">IF(I218="","",I218-K218)</f>
        <v/>
      </c>
      <c r="M218" s="27" t="str">
        <f aca="true">IF(OR(J218="",L218&lt;=0),"",MAX(0,TODAY()-J218))</f>
        <v/>
      </c>
    </row>
    <row r="219" customFormat="false" ht="15" hidden="false" customHeight="false" outlineLevel="0" collapsed="false">
      <c r="A219" s="18"/>
      <c r="B219" s="18"/>
      <c r="C219" s="18"/>
      <c r="D219" s="18"/>
      <c r="E219" s="25"/>
      <c r="F219" s="26"/>
      <c r="G219" s="18"/>
      <c r="H219" s="25"/>
      <c r="I219" s="26"/>
      <c r="J219" s="25"/>
      <c r="K219" s="21" t="str">
        <f aca="false">IF(A219="","",SUMIFS(Encaissements!$C$5:$C$304,Encaissements!$B$5:$B$304,A219))</f>
        <v/>
      </c>
      <c r="L219" s="21" t="str">
        <f aca="false">IF(I219="","",I219-K219)</f>
        <v/>
      </c>
      <c r="M219" s="27" t="str">
        <f aca="true">IF(OR(J219="",L219&lt;=0),"",MAX(0,TODAY()-J219))</f>
        <v/>
      </c>
    </row>
    <row r="220" customFormat="false" ht="15" hidden="false" customHeight="false" outlineLevel="0" collapsed="false">
      <c r="A220" s="18"/>
      <c r="B220" s="18"/>
      <c r="C220" s="18"/>
      <c r="D220" s="18"/>
      <c r="E220" s="25"/>
      <c r="F220" s="26"/>
      <c r="G220" s="18"/>
      <c r="H220" s="25"/>
      <c r="I220" s="26"/>
      <c r="J220" s="25"/>
      <c r="K220" s="21" t="str">
        <f aca="false">IF(A220="","",SUMIFS(Encaissements!$C$5:$C$304,Encaissements!$B$5:$B$304,A220))</f>
        <v/>
      </c>
      <c r="L220" s="21" t="str">
        <f aca="false">IF(I220="","",I220-K220)</f>
        <v/>
      </c>
      <c r="M220" s="27" t="str">
        <f aca="true">IF(OR(J220="",L220&lt;=0),"",MAX(0,TODAY()-J220))</f>
        <v/>
      </c>
    </row>
    <row r="221" customFormat="false" ht="15" hidden="false" customHeight="false" outlineLevel="0" collapsed="false">
      <c r="A221" s="18"/>
      <c r="B221" s="18"/>
      <c r="C221" s="18"/>
      <c r="D221" s="18"/>
      <c r="E221" s="25"/>
      <c r="F221" s="26"/>
      <c r="G221" s="18"/>
      <c r="H221" s="25"/>
      <c r="I221" s="26"/>
      <c r="J221" s="25"/>
      <c r="K221" s="21" t="str">
        <f aca="false">IF(A221="","",SUMIFS(Encaissements!$C$5:$C$304,Encaissements!$B$5:$B$304,A221))</f>
        <v/>
      </c>
      <c r="L221" s="21" t="str">
        <f aca="false">IF(I221="","",I221-K221)</f>
        <v/>
      </c>
      <c r="M221" s="27" t="str">
        <f aca="true">IF(OR(J221="",L221&lt;=0),"",MAX(0,TODAY()-J221))</f>
        <v/>
      </c>
    </row>
    <row r="222" customFormat="false" ht="15" hidden="false" customHeight="false" outlineLevel="0" collapsed="false">
      <c r="A222" s="18"/>
      <c r="B222" s="18"/>
      <c r="C222" s="18"/>
      <c r="D222" s="18"/>
      <c r="E222" s="25"/>
      <c r="F222" s="26"/>
      <c r="G222" s="18"/>
      <c r="H222" s="25"/>
      <c r="I222" s="26"/>
      <c r="J222" s="25"/>
      <c r="K222" s="21" t="str">
        <f aca="false">IF(A222="","",SUMIFS(Encaissements!$C$5:$C$304,Encaissements!$B$5:$B$304,A222))</f>
        <v/>
      </c>
      <c r="L222" s="21" t="str">
        <f aca="false">IF(I222="","",I222-K222)</f>
        <v/>
      </c>
      <c r="M222" s="27" t="str">
        <f aca="true">IF(OR(J222="",L222&lt;=0),"",MAX(0,TODAY()-J222))</f>
        <v/>
      </c>
    </row>
    <row r="223" customFormat="false" ht="15" hidden="false" customHeight="false" outlineLevel="0" collapsed="false">
      <c r="A223" s="18"/>
      <c r="B223" s="18"/>
      <c r="C223" s="18"/>
      <c r="D223" s="18"/>
      <c r="E223" s="25"/>
      <c r="F223" s="26"/>
      <c r="G223" s="18"/>
      <c r="H223" s="25"/>
      <c r="I223" s="26"/>
      <c r="J223" s="25"/>
      <c r="K223" s="21" t="str">
        <f aca="false">IF(A223="","",SUMIFS(Encaissements!$C$5:$C$304,Encaissements!$B$5:$B$304,A223))</f>
        <v/>
      </c>
      <c r="L223" s="21" t="str">
        <f aca="false">IF(I223="","",I223-K223)</f>
        <v/>
      </c>
      <c r="M223" s="27" t="str">
        <f aca="true">IF(OR(J223="",L223&lt;=0),"",MAX(0,TODAY()-J223))</f>
        <v/>
      </c>
    </row>
    <row r="224" customFormat="false" ht="15" hidden="false" customHeight="false" outlineLevel="0" collapsed="false">
      <c r="A224" s="18"/>
      <c r="B224" s="18"/>
      <c r="C224" s="18"/>
      <c r="D224" s="18"/>
      <c r="E224" s="25"/>
      <c r="F224" s="26"/>
      <c r="G224" s="18"/>
      <c r="H224" s="25"/>
      <c r="I224" s="26"/>
      <c r="J224" s="25"/>
      <c r="K224" s="21" t="str">
        <f aca="false">IF(A224="","",SUMIFS(Encaissements!$C$5:$C$304,Encaissements!$B$5:$B$304,A224))</f>
        <v/>
      </c>
      <c r="L224" s="21" t="str">
        <f aca="false">IF(I224="","",I224-K224)</f>
        <v/>
      </c>
      <c r="M224" s="27" t="str">
        <f aca="true">IF(OR(J224="",L224&lt;=0),"",MAX(0,TODAY()-J224))</f>
        <v/>
      </c>
    </row>
    <row r="225" customFormat="false" ht="15" hidden="false" customHeight="false" outlineLevel="0" collapsed="false">
      <c r="A225" s="18"/>
      <c r="B225" s="18"/>
      <c r="C225" s="18"/>
      <c r="D225" s="18"/>
      <c r="E225" s="25"/>
      <c r="F225" s="26"/>
      <c r="G225" s="18"/>
      <c r="H225" s="25"/>
      <c r="I225" s="26"/>
      <c r="J225" s="25"/>
      <c r="K225" s="21" t="str">
        <f aca="false">IF(A225="","",SUMIFS(Encaissements!$C$5:$C$304,Encaissements!$B$5:$B$304,A225))</f>
        <v/>
      </c>
      <c r="L225" s="21" t="str">
        <f aca="false">IF(I225="","",I225-K225)</f>
        <v/>
      </c>
      <c r="M225" s="27" t="str">
        <f aca="true">IF(OR(J225="",L225&lt;=0),"",MAX(0,TODAY()-J225))</f>
        <v/>
      </c>
    </row>
    <row r="226" customFormat="false" ht="15" hidden="false" customHeight="false" outlineLevel="0" collapsed="false">
      <c r="A226" s="18"/>
      <c r="B226" s="18"/>
      <c r="C226" s="18"/>
      <c r="D226" s="18"/>
      <c r="E226" s="25"/>
      <c r="F226" s="26"/>
      <c r="G226" s="18"/>
      <c r="H226" s="25"/>
      <c r="I226" s="26"/>
      <c r="J226" s="25"/>
      <c r="K226" s="21" t="str">
        <f aca="false">IF(A226="","",SUMIFS(Encaissements!$C$5:$C$304,Encaissements!$B$5:$B$304,A226))</f>
        <v/>
      </c>
      <c r="L226" s="21" t="str">
        <f aca="false">IF(I226="","",I226-K226)</f>
        <v/>
      </c>
      <c r="M226" s="27" t="str">
        <f aca="true">IF(OR(J226="",L226&lt;=0),"",MAX(0,TODAY()-J226))</f>
        <v/>
      </c>
    </row>
    <row r="227" customFormat="false" ht="15" hidden="false" customHeight="false" outlineLevel="0" collapsed="false">
      <c r="A227" s="18"/>
      <c r="B227" s="18"/>
      <c r="C227" s="18"/>
      <c r="D227" s="18"/>
      <c r="E227" s="25"/>
      <c r="F227" s="26"/>
      <c r="G227" s="18"/>
      <c r="H227" s="25"/>
      <c r="I227" s="26"/>
      <c r="J227" s="25"/>
      <c r="K227" s="21" t="str">
        <f aca="false">IF(A227="","",SUMIFS(Encaissements!$C$5:$C$304,Encaissements!$B$5:$B$304,A227))</f>
        <v/>
      </c>
      <c r="L227" s="21" t="str">
        <f aca="false">IF(I227="","",I227-K227)</f>
        <v/>
      </c>
      <c r="M227" s="27" t="str">
        <f aca="true">IF(OR(J227="",L227&lt;=0),"",MAX(0,TODAY()-J227))</f>
        <v/>
      </c>
    </row>
    <row r="228" customFormat="false" ht="15" hidden="false" customHeight="false" outlineLevel="0" collapsed="false">
      <c r="A228" s="18"/>
      <c r="B228" s="18"/>
      <c r="C228" s="18"/>
      <c r="D228" s="18"/>
      <c r="E228" s="25"/>
      <c r="F228" s="26"/>
      <c r="G228" s="18"/>
      <c r="H228" s="25"/>
      <c r="I228" s="26"/>
      <c r="J228" s="25"/>
      <c r="K228" s="21" t="str">
        <f aca="false">IF(A228="","",SUMIFS(Encaissements!$C$5:$C$304,Encaissements!$B$5:$B$304,A228))</f>
        <v/>
      </c>
      <c r="L228" s="21" t="str">
        <f aca="false">IF(I228="","",I228-K228)</f>
        <v/>
      </c>
      <c r="M228" s="27" t="str">
        <f aca="true">IF(OR(J228="",L228&lt;=0),"",MAX(0,TODAY()-J228))</f>
        <v/>
      </c>
    </row>
    <row r="229" customFormat="false" ht="15" hidden="false" customHeight="false" outlineLevel="0" collapsed="false">
      <c r="A229" s="18"/>
      <c r="B229" s="18"/>
      <c r="C229" s="18"/>
      <c r="D229" s="18"/>
      <c r="E229" s="25"/>
      <c r="F229" s="26"/>
      <c r="G229" s="18"/>
      <c r="H229" s="25"/>
      <c r="I229" s="26"/>
      <c r="J229" s="25"/>
      <c r="K229" s="21" t="str">
        <f aca="false">IF(A229="","",SUMIFS(Encaissements!$C$5:$C$304,Encaissements!$B$5:$B$304,A229))</f>
        <v/>
      </c>
      <c r="L229" s="21" t="str">
        <f aca="false">IF(I229="","",I229-K229)</f>
        <v/>
      </c>
      <c r="M229" s="27" t="str">
        <f aca="true">IF(OR(J229="",L229&lt;=0),"",MAX(0,TODAY()-J229))</f>
        <v/>
      </c>
    </row>
    <row r="230" customFormat="false" ht="15" hidden="false" customHeight="false" outlineLevel="0" collapsed="false">
      <c r="A230" s="18"/>
      <c r="B230" s="18"/>
      <c r="C230" s="18"/>
      <c r="D230" s="18"/>
      <c r="E230" s="25"/>
      <c r="F230" s="26"/>
      <c r="G230" s="18"/>
      <c r="H230" s="25"/>
      <c r="I230" s="26"/>
      <c r="J230" s="25"/>
      <c r="K230" s="21" t="str">
        <f aca="false">IF(A230="","",SUMIFS(Encaissements!$C$5:$C$304,Encaissements!$B$5:$B$304,A230))</f>
        <v/>
      </c>
      <c r="L230" s="21" t="str">
        <f aca="false">IF(I230="","",I230-K230)</f>
        <v/>
      </c>
      <c r="M230" s="27" t="str">
        <f aca="true">IF(OR(J230="",L230&lt;=0),"",MAX(0,TODAY()-J230))</f>
        <v/>
      </c>
    </row>
    <row r="231" customFormat="false" ht="15" hidden="false" customHeight="false" outlineLevel="0" collapsed="false">
      <c r="A231" s="18"/>
      <c r="B231" s="18"/>
      <c r="C231" s="18"/>
      <c r="D231" s="18"/>
      <c r="E231" s="25"/>
      <c r="F231" s="26"/>
      <c r="G231" s="18"/>
      <c r="H231" s="25"/>
      <c r="I231" s="26"/>
      <c r="J231" s="25"/>
      <c r="K231" s="21" t="str">
        <f aca="false">IF(A231="","",SUMIFS(Encaissements!$C$5:$C$304,Encaissements!$B$5:$B$304,A231))</f>
        <v/>
      </c>
      <c r="L231" s="21" t="str">
        <f aca="false">IF(I231="","",I231-K231)</f>
        <v/>
      </c>
      <c r="M231" s="27" t="str">
        <f aca="true">IF(OR(J231="",L231&lt;=0),"",MAX(0,TODAY()-J231))</f>
        <v/>
      </c>
    </row>
    <row r="232" customFormat="false" ht="15" hidden="false" customHeight="false" outlineLevel="0" collapsed="false">
      <c r="A232" s="18"/>
      <c r="B232" s="18"/>
      <c r="C232" s="18"/>
      <c r="D232" s="18"/>
      <c r="E232" s="25"/>
      <c r="F232" s="26"/>
      <c r="G232" s="18"/>
      <c r="H232" s="25"/>
      <c r="I232" s="26"/>
      <c r="J232" s="25"/>
      <c r="K232" s="21" t="str">
        <f aca="false">IF(A232="","",SUMIFS(Encaissements!$C$5:$C$304,Encaissements!$B$5:$B$304,A232))</f>
        <v/>
      </c>
      <c r="L232" s="21" t="str">
        <f aca="false">IF(I232="","",I232-K232)</f>
        <v/>
      </c>
      <c r="M232" s="27" t="str">
        <f aca="true">IF(OR(J232="",L232&lt;=0),"",MAX(0,TODAY()-J232))</f>
        <v/>
      </c>
    </row>
    <row r="233" customFormat="false" ht="15" hidden="false" customHeight="false" outlineLevel="0" collapsed="false">
      <c r="A233" s="18"/>
      <c r="B233" s="18"/>
      <c r="C233" s="18"/>
      <c r="D233" s="18"/>
      <c r="E233" s="25"/>
      <c r="F233" s="26"/>
      <c r="G233" s="18"/>
      <c r="H233" s="25"/>
      <c r="I233" s="26"/>
      <c r="J233" s="25"/>
      <c r="K233" s="21" t="str">
        <f aca="false">IF(A233="","",SUMIFS(Encaissements!$C$5:$C$304,Encaissements!$B$5:$B$304,A233))</f>
        <v/>
      </c>
      <c r="L233" s="21" t="str">
        <f aca="false">IF(I233="","",I233-K233)</f>
        <v/>
      </c>
      <c r="M233" s="27" t="str">
        <f aca="true">IF(OR(J233="",L233&lt;=0),"",MAX(0,TODAY()-J233))</f>
        <v/>
      </c>
    </row>
    <row r="234" customFormat="false" ht="15" hidden="false" customHeight="false" outlineLevel="0" collapsed="false">
      <c r="A234" s="18"/>
      <c r="B234" s="18"/>
      <c r="C234" s="18"/>
      <c r="D234" s="18"/>
      <c r="E234" s="25"/>
      <c r="F234" s="26"/>
      <c r="G234" s="18"/>
      <c r="H234" s="25"/>
      <c r="I234" s="26"/>
      <c r="J234" s="25"/>
      <c r="K234" s="21" t="str">
        <f aca="false">IF(A234="","",SUMIFS(Encaissements!$C$5:$C$304,Encaissements!$B$5:$B$304,A234))</f>
        <v/>
      </c>
      <c r="L234" s="21" t="str">
        <f aca="false">IF(I234="","",I234-K234)</f>
        <v/>
      </c>
      <c r="M234" s="27" t="str">
        <f aca="true">IF(OR(J234="",L234&lt;=0),"",MAX(0,TODAY()-J234))</f>
        <v/>
      </c>
    </row>
    <row r="235" customFormat="false" ht="15" hidden="false" customHeight="false" outlineLevel="0" collapsed="false">
      <c r="A235" s="18"/>
      <c r="B235" s="18"/>
      <c r="C235" s="18"/>
      <c r="D235" s="18"/>
      <c r="E235" s="25"/>
      <c r="F235" s="26"/>
      <c r="G235" s="18"/>
      <c r="H235" s="25"/>
      <c r="I235" s="26"/>
      <c r="J235" s="25"/>
      <c r="K235" s="21" t="str">
        <f aca="false">IF(A235="","",SUMIFS(Encaissements!$C$5:$C$304,Encaissements!$B$5:$B$304,A235))</f>
        <v/>
      </c>
      <c r="L235" s="21" t="str">
        <f aca="false">IF(I235="","",I235-K235)</f>
        <v/>
      </c>
      <c r="M235" s="27" t="str">
        <f aca="true">IF(OR(J235="",L235&lt;=0),"",MAX(0,TODAY()-J235))</f>
        <v/>
      </c>
    </row>
    <row r="236" customFormat="false" ht="15" hidden="false" customHeight="false" outlineLevel="0" collapsed="false">
      <c r="A236" s="18"/>
      <c r="B236" s="18"/>
      <c r="C236" s="18"/>
      <c r="D236" s="18"/>
      <c r="E236" s="25"/>
      <c r="F236" s="26"/>
      <c r="G236" s="18"/>
      <c r="H236" s="25"/>
      <c r="I236" s="26"/>
      <c r="J236" s="25"/>
      <c r="K236" s="21" t="str">
        <f aca="false">IF(A236="","",SUMIFS(Encaissements!$C$5:$C$304,Encaissements!$B$5:$B$304,A236))</f>
        <v/>
      </c>
      <c r="L236" s="21" t="str">
        <f aca="false">IF(I236="","",I236-K236)</f>
        <v/>
      </c>
      <c r="M236" s="27" t="str">
        <f aca="true">IF(OR(J236="",L236&lt;=0),"",MAX(0,TODAY()-J236))</f>
        <v/>
      </c>
    </row>
    <row r="237" customFormat="false" ht="15" hidden="false" customHeight="false" outlineLevel="0" collapsed="false">
      <c r="A237" s="18"/>
      <c r="B237" s="18"/>
      <c r="C237" s="18"/>
      <c r="D237" s="18"/>
      <c r="E237" s="25"/>
      <c r="F237" s="26"/>
      <c r="G237" s="18"/>
      <c r="H237" s="25"/>
      <c r="I237" s="26"/>
      <c r="J237" s="25"/>
      <c r="K237" s="21" t="str">
        <f aca="false">IF(A237="","",SUMIFS(Encaissements!$C$5:$C$304,Encaissements!$B$5:$B$304,A237))</f>
        <v/>
      </c>
      <c r="L237" s="21" t="str">
        <f aca="false">IF(I237="","",I237-K237)</f>
        <v/>
      </c>
      <c r="M237" s="27" t="str">
        <f aca="true">IF(OR(J237="",L237&lt;=0),"",MAX(0,TODAY()-J237))</f>
        <v/>
      </c>
    </row>
    <row r="238" customFormat="false" ht="15" hidden="false" customHeight="false" outlineLevel="0" collapsed="false">
      <c r="A238" s="18"/>
      <c r="B238" s="18"/>
      <c r="C238" s="18"/>
      <c r="D238" s="18"/>
      <c r="E238" s="25"/>
      <c r="F238" s="26"/>
      <c r="G238" s="18"/>
      <c r="H238" s="25"/>
      <c r="I238" s="26"/>
      <c r="J238" s="25"/>
      <c r="K238" s="21" t="str">
        <f aca="false">IF(A238="","",SUMIFS(Encaissements!$C$5:$C$304,Encaissements!$B$5:$B$304,A238))</f>
        <v/>
      </c>
      <c r="L238" s="21" t="str">
        <f aca="false">IF(I238="","",I238-K238)</f>
        <v/>
      </c>
      <c r="M238" s="27" t="str">
        <f aca="true">IF(OR(J238="",L238&lt;=0),"",MAX(0,TODAY()-J238))</f>
        <v/>
      </c>
    </row>
    <row r="239" customFormat="false" ht="15" hidden="false" customHeight="false" outlineLevel="0" collapsed="false">
      <c r="A239" s="18"/>
      <c r="B239" s="18"/>
      <c r="C239" s="18"/>
      <c r="D239" s="18"/>
      <c r="E239" s="25"/>
      <c r="F239" s="26"/>
      <c r="G239" s="18"/>
      <c r="H239" s="25"/>
      <c r="I239" s="26"/>
      <c r="J239" s="25"/>
      <c r="K239" s="21" t="str">
        <f aca="false">IF(A239="","",SUMIFS(Encaissements!$C$5:$C$304,Encaissements!$B$5:$B$304,A239))</f>
        <v/>
      </c>
      <c r="L239" s="21" t="str">
        <f aca="false">IF(I239="","",I239-K239)</f>
        <v/>
      </c>
      <c r="M239" s="27" t="str">
        <f aca="true">IF(OR(J239="",L239&lt;=0),"",MAX(0,TODAY()-J239))</f>
        <v/>
      </c>
    </row>
    <row r="240" customFormat="false" ht="15" hidden="false" customHeight="false" outlineLevel="0" collapsed="false">
      <c r="A240" s="18"/>
      <c r="B240" s="18"/>
      <c r="C240" s="18"/>
      <c r="D240" s="18"/>
      <c r="E240" s="25"/>
      <c r="F240" s="26"/>
      <c r="G240" s="18"/>
      <c r="H240" s="25"/>
      <c r="I240" s="26"/>
      <c r="J240" s="25"/>
      <c r="K240" s="21" t="str">
        <f aca="false">IF(A240="","",SUMIFS(Encaissements!$C$5:$C$304,Encaissements!$B$5:$B$304,A240))</f>
        <v/>
      </c>
      <c r="L240" s="21" t="str">
        <f aca="false">IF(I240="","",I240-K240)</f>
        <v/>
      </c>
      <c r="M240" s="27" t="str">
        <f aca="true">IF(OR(J240="",L240&lt;=0),"",MAX(0,TODAY()-J240))</f>
        <v/>
      </c>
    </row>
    <row r="241" customFormat="false" ht="15" hidden="false" customHeight="false" outlineLevel="0" collapsed="false">
      <c r="A241" s="18"/>
      <c r="B241" s="18"/>
      <c r="C241" s="18"/>
      <c r="D241" s="18"/>
      <c r="E241" s="25"/>
      <c r="F241" s="26"/>
      <c r="G241" s="18"/>
      <c r="H241" s="25"/>
      <c r="I241" s="26"/>
      <c r="J241" s="25"/>
      <c r="K241" s="21" t="str">
        <f aca="false">IF(A241="","",SUMIFS(Encaissements!$C$5:$C$304,Encaissements!$B$5:$B$304,A241))</f>
        <v/>
      </c>
      <c r="L241" s="21" t="str">
        <f aca="false">IF(I241="","",I241-K241)</f>
        <v/>
      </c>
      <c r="M241" s="27" t="str">
        <f aca="true">IF(OR(J241="",L241&lt;=0),"",MAX(0,TODAY()-J241))</f>
        <v/>
      </c>
    </row>
    <row r="242" customFormat="false" ht="15" hidden="false" customHeight="false" outlineLevel="0" collapsed="false">
      <c r="A242" s="18"/>
      <c r="B242" s="18"/>
      <c r="C242" s="18"/>
      <c r="D242" s="18"/>
      <c r="E242" s="25"/>
      <c r="F242" s="26"/>
      <c r="G242" s="18"/>
      <c r="H242" s="25"/>
      <c r="I242" s="26"/>
      <c r="J242" s="25"/>
      <c r="K242" s="21" t="str">
        <f aca="false">IF(A242="","",SUMIFS(Encaissements!$C$5:$C$304,Encaissements!$B$5:$B$304,A242))</f>
        <v/>
      </c>
      <c r="L242" s="21" t="str">
        <f aca="false">IF(I242="","",I242-K242)</f>
        <v/>
      </c>
      <c r="M242" s="27" t="str">
        <f aca="true">IF(OR(J242="",L242&lt;=0),"",MAX(0,TODAY()-J242))</f>
        <v/>
      </c>
    </row>
    <row r="243" customFormat="false" ht="15" hidden="false" customHeight="false" outlineLevel="0" collapsed="false">
      <c r="A243" s="18"/>
      <c r="B243" s="18"/>
      <c r="C243" s="18"/>
      <c r="D243" s="18"/>
      <c r="E243" s="25"/>
      <c r="F243" s="26"/>
      <c r="G243" s="18"/>
      <c r="H243" s="25"/>
      <c r="I243" s="26"/>
      <c r="J243" s="25"/>
      <c r="K243" s="21" t="str">
        <f aca="false">IF(A243="","",SUMIFS(Encaissements!$C$5:$C$304,Encaissements!$B$5:$B$304,A243))</f>
        <v/>
      </c>
      <c r="L243" s="21" t="str">
        <f aca="false">IF(I243="","",I243-K243)</f>
        <v/>
      </c>
      <c r="M243" s="27" t="str">
        <f aca="true">IF(OR(J243="",L243&lt;=0),"",MAX(0,TODAY()-J243))</f>
        <v/>
      </c>
    </row>
    <row r="244" customFormat="false" ht="15" hidden="false" customHeight="false" outlineLevel="0" collapsed="false">
      <c r="A244" s="18"/>
      <c r="B244" s="18"/>
      <c r="C244" s="18"/>
      <c r="D244" s="18"/>
      <c r="E244" s="25"/>
      <c r="F244" s="26"/>
      <c r="G244" s="18"/>
      <c r="H244" s="25"/>
      <c r="I244" s="26"/>
      <c r="J244" s="25"/>
      <c r="K244" s="21" t="str">
        <f aca="false">IF(A244="","",SUMIFS(Encaissements!$C$5:$C$304,Encaissements!$B$5:$B$304,A244))</f>
        <v/>
      </c>
      <c r="L244" s="21" t="str">
        <f aca="false">IF(I244="","",I244-K244)</f>
        <v/>
      </c>
      <c r="M244" s="27" t="str">
        <f aca="true">IF(OR(J244="",L244&lt;=0),"",MAX(0,TODAY()-J244))</f>
        <v/>
      </c>
    </row>
    <row r="245" customFormat="false" ht="15" hidden="false" customHeight="false" outlineLevel="0" collapsed="false">
      <c r="A245" s="18"/>
      <c r="B245" s="18"/>
      <c r="C245" s="18"/>
      <c r="D245" s="18"/>
      <c r="E245" s="25"/>
      <c r="F245" s="26"/>
      <c r="G245" s="18"/>
      <c r="H245" s="25"/>
      <c r="I245" s="26"/>
      <c r="J245" s="25"/>
      <c r="K245" s="21" t="str">
        <f aca="false">IF(A245="","",SUMIFS(Encaissements!$C$5:$C$304,Encaissements!$B$5:$B$304,A245))</f>
        <v/>
      </c>
      <c r="L245" s="21" t="str">
        <f aca="false">IF(I245="","",I245-K245)</f>
        <v/>
      </c>
      <c r="M245" s="27" t="str">
        <f aca="true">IF(OR(J245="",L245&lt;=0),"",MAX(0,TODAY()-J245))</f>
        <v/>
      </c>
    </row>
    <row r="246" customFormat="false" ht="15" hidden="false" customHeight="false" outlineLevel="0" collapsed="false">
      <c r="A246" s="18"/>
      <c r="B246" s="18"/>
      <c r="C246" s="18"/>
      <c r="D246" s="18"/>
      <c r="E246" s="25"/>
      <c r="F246" s="26"/>
      <c r="G246" s="18"/>
      <c r="H246" s="25"/>
      <c r="I246" s="26"/>
      <c r="J246" s="25"/>
      <c r="K246" s="21" t="str">
        <f aca="false">IF(A246="","",SUMIFS(Encaissements!$C$5:$C$304,Encaissements!$B$5:$B$304,A246))</f>
        <v/>
      </c>
      <c r="L246" s="21" t="str">
        <f aca="false">IF(I246="","",I246-K246)</f>
        <v/>
      </c>
      <c r="M246" s="27" t="str">
        <f aca="true">IF(OR(J246="",L246&lt;=0),"",MAX(0,TODAY()-J246))</f>
        <v/>
      </c>
    </row>
    <row r="247" customFormat="false" ht="15" hidden="false" customHeight="false" outlineLevel="0" collapsed="false">
      <c r="A247" s="18"/>
      <c r="B247" s="18"/>
      <c r="C247" s="18"/>
      <c r="D247" s="18"/>
      <c r="E247" s="25"/>
      <c r="F247" s="26"/>
      <c r="G247" s="18"/>
      <c r="H247" s="25"/>
      <c r="I247" s="26"/>
      <c r="J247" s="25"/>
      <c r="K247" s="21" t="str">
        <f aca="false">IF(A247="","",SUMIFS(Encaissements!$C$5:$C$304,Encaissements!$B$5:$B$304,A247))</f>
        <v/>
      </c>
      <c r="L247" s="21" t="str">
        <f aca="false">IF(I247="","",I247-K247)</f>
        <v/>
      </c>
      <c r="M247" s="27" t="str">
        <f aca="true">IF(OR(J247="",L247&lt;=0),"",MAX(0,TODAY()-J247))</f>
        <v/>
      </c>
    </row>
    <row r="248" customFormat="false" ht="15" hidden="false" customHeight="false" outlineLevel="0" collapsed="false">
      <c r="A248" s="18"/>
      <c r="B248" s="18"/>
      <c r="C248" s="18"/>
      <c r="D248" s="18"/>
      <c r="E248" s="25"/>
      <c r="F248" s="26"/>
      <c r="G248" s="18"/>
      <c r="H248" s="25"/>
      <c r="I248" s="26"/>
      <c r="J248" s="25"/>
      <c r="K248" s="21" t="str">
        <f aca="false">IF(A248="","",SUMIFS(Encaissements!$C$5:$C$304,Encaissements!$B$5:$B$304,A248))</f>
        <v/>
      </c>
      <c r="L248" s="21" t="str">
        <f aca="false">IF(I248="","",I248-K248)</f>
        <v/>
      </c>
      <c r="M248" s="27" t="str">
        <f aca="true">IF(OR(J248="",L248&lt;=0),"",MAX(0,TODAY()-J248))</f>
        <v/>
      </c>
    </row>
    <row r="249" customFormat="false" ht="15" hidden="false" customHeight="false" outlineLevel="0" collapsed="false">
      <c r="A249" s="18"/>
      <c r="B249" s="18"/>
      <c r="C249" s="18"/>
      <c r="D249" s="18"/>
      <c r="E249" s="25"/>
      <c r="F249" s="26"/>
      <c r="G249" s="18"/>
      <c r="H249" s="25"/>
      <c r="I249" s="26"/>
      <c r="J249" s="25"/>
      <c r="K249" s="21" t="str">
        <f aca="false">IF(A249="","",SUMIFS(Encaissements!$C$5:$C$304,Encaissements!$B$5:$B$304,A249))</f>
        <v/>
      </c>
      <c r="L249" s="21" t="str">
        <f aca="false">IF(I249="","",I249-K249)</f>
        <v/>
      </c>
      <c r="M249" s="27" t="str">
        <f aca="true">IF(OR(J249="",L249&lt;=0),"",MAX(0,TODAY()-J249))</f>
        <v/>
      </c>
    </row>
    <row r="250" customFormat="false" ht="15" hidden="false" customHeight="false" outlineLevel="0" collapsed="false">
      <c r="A250" s="18"/>
      <c r="B250" s="18"/>
      <c r="C250" s="18"/>
      <c r="D250" s="18"/>
      <c r="E250" s="25"/>
      <c r="F250" s="26"/>
      <c r="G250" s="18"/>
      <c r="H250" s="25"/>
      <c r="I250" s="26"/>
      <c r="J250" s="25"/>
      <c r="K250" s="21" t="str">
        <f aca="false">IF(A250="","",SUMIFS(Encaissements!$C$5:$C$304,Encaissements!$B$5:$B$304,A250))</f>
        <v/>
      </c>
      <c r="L250" s="21" t="str">
        <f aca="false">IF(I250="","",I250-K250)</f>
        <v/>
      </c>
      <c r="M250" s="27" t="str">
        <f aca="true">IF(OR(J250="",L250&lt;=0),"",MAX(0,TODAY()-J250))</f>
        <v/>
      </c>
    </row>
    <row r="251" customFormat="false" ht="15" hidden="false" customHeight="false" outlineLevel="0" collapsed="false">
      <c r="A251" s="18"/>
      <c r="B251" s="18"/>
      <c r="C251" s="18"/>
      <c r="D251" s="18"/>
      <c r="E251" s="25"/>
      <c r="F251" s="26"/>
      <c r="G251" s="18"/>
      <c r="H251" s="25"/>
      <c r="I251" s="26"/>
      <c r="J251" s="25"/>
      <c r="K251" s="21" t="str">
        <f aca="false">IF(A251="","",SUMIFS(Encaissements!$C$5:$C$304,Encaissements!$B$5:$B$304,A251))</f>
        <v/>
      </c>
      <c r="L251" s="21" t="str">
        <f aca="false">IF(I251="","",I251-K251)</f>
        <v/>
      </c>
      <c r="M251" s="27" t="str">
        <f aca="true">IF(OR(J251="",L251&lt;=0),"",MAX(0,TODAY()-J251))</f>
        <v/>
      </c>
    </row>
    <row r="252" customFormat="false" ht="15" hidden="false" customHeight="false" outlineLevel="0" collapsed="false">
      <c r="A252" s="18"/>
      <c r="B252" s="18"/>
      <c r="C252" s="18"/>
      <c r="D252" s="18"/>
      <c r="E252" s="25"/>
      <c r="F252" s="26"/>
      <c r="G252" s="18"/>
      <c r="H252" s="25"/>
      <c r="I252" s="26"/>
      <c r="J252" s="25"/>
      <c r="K252" s="21" t="str">
        <f aca="false">IF(A252="","",SUMIFS(Encaissements!$C$5:$C$304,Encaissements!$B$5:$B$304,A252))</f>
        <v/>
      </c>
      <c r="L252" s="21" t="str">
        <f aca="false">IF(I252="","",I252-K252)</f>
        <v/>
      </c>
      <c r="M252" s="27" t="str">
        <f aca="true">IF(OR(J252="",L252&lt;=0),"",MAX(0,TODAY()-J252))</f>
        <v/>
      </c>
    </row>
    <row r="253" customFormat="false" ht="15" hidden="false" customHeight="false" outlineLevel="0" collapsed="false">
      <c r="A253" s="18"/>
      <c r="B253" s="18"/>
      <c r="C253" s="18"/>
      <c r="D253" s="18"/>
      <c r="E253" s="25"/>
      <c r="F253" s="26"/>
      <c r="G253" s="18"/>
      <c r="H253" s="25"/>
      <c r="I253" s="26"/>
      <c r="J253" s="25"/>
      <c r="K253" s="21" t="str">
        <f aca="false">IF(A253="","",SUMIFS(Encaissements!$C$5:$C$304,Encaissements!$B$5:$B$304,A253))</f>
        <v/>
      </c>
      <c r="L253" s="21" t="str">
        <f aca="false">IF(I253="","",I253-K253)</f>
        <v/>
      </c>
      <c r="M253" s="27" t="str">
        <f aca="true">IF(OR(J253="",L253&lt;=0),"",MAX(0,TODAY()-J253))</f>
        <v/>
      </c>
    </row>
    <row r="254" customFormat="false" ht="15" hidden="false" customHeight="false" outlineLevel="0" collapsed="false">
      <c r="A254" s="18"/>
      <c r="B254" s="18"/>
      <c r="C254" s="18"/>
      <c r="D254" s="18"/>
      <c r="E254" s="25"/>
      <c r="F254" s="26"/>
      <c r="G254" s="18"/>
      <c r="H254" s="25"/>
      <c r="I254" s="26"/>
      <c r="J254" s="25"/>
      <c r="K254" s="21" t="str">
        <f aca="false">IF(A254="","",SUMIFS(Encaissements!$C$5:$C$304,Encaissements!$B$5:$B$304,A254))</f>
        <v/>
      </c>
      <c r="L254" s="21" t="str">
        <f aca="false">IF(I254="","",I254-K254)</f>
        <v/>
      </c>
      <c r="M254" s="27" t="str">
        <f aca="true">IF(OR(J254="",L254&lt;=0),"",MAX(0,TODAY()-J254))</f>
        <v/>
      </c>
    </row>
    <row r="255" customFormat="false" ht="15" hidden="false" customHeight="false" outlineLevel="0" collapsed="false">
      <c r="A255" s="18"/>
      <c r="B255" s="18"/>
      <c r="C255" s="18"/>
      <c r="D255" s="18"/>
      <c r="E255" s="25"/>
      <c r="F255" s="26"/>
      <c r="G255" s="18"/>
      <c r="H255" s="25"/>
      <c r="I255" s="26"/>
      <c r="J255" s="25"/>
      <c r="K255" s="21" t="str">
        <f aca="false">IF(A255="","",SUMIFS(Encaissements!$C$5:$C$304,Encaissements!$B$5:$B$304,A255))</f>
        <v/>
      </c>
      <c r="L255" s="21" t="str">
        <f aca="false">IF(I255="","",I255-K255)</f>
        <v/>
      </c>
      <c r="M255" s="27" t="str">
        <f aca="true">IF(OR(J255="",L255&lt;=0),"",MAX(0,TODAY()-J255))</f>
        <v/>
      </c>
    </row>
    <row r="256" customFormat="false" ht="15" hidden="false" customHeight="false" outlineLevel="0" collapsed="false">
      <c r="A256" s="18"/>
      <c r="B256" s="18"/>
      <c r="C256" s="18"/>
      <c r="D256" s="18"/>
      <c r="E256" s="25"/>
      <c r="F256" s="26"/>
      <c r="G256" s="18"/>
      <c r="H256" s="25"/>
      <c r="I256" s="26"/>
      <c r="J256" s="25"/>
      <c r="K256" s="21" t="str">
        <f aca="false">IF(A256="","",SUMIFS(Encaissements!$C$5:$C$304,Encaissements!$B$5:$B$304,A256))</f>
        <v/>
      </c>
      <c r="L256" s="21" t="str">
        <f aca="false">IF(I256="","",I256-K256)</f>
        <v/>
      </c>
      <c r="M256" s="27" t="str">
        <f aca="true">IF(OR(J256="",L256&lt;=0),"",MAX(0,TODAY()-J256))</f>
        <v/>
      </c>
    </row>
    <row r="257" customFormat="false" ht="15" hidden="false" customHeight="false" outlineLevel="0" collapsed="false">
      <c r="A257" s="18"/>
      <c r="B257" s="18"/>
      <c r="C257" s="18"/>
      <c r="D257" s="18"/>
      <c r="E257" s="25"/>
      <c r="F257" s="26"/>
      <c r="G257" s="18"/>
      <c r="H257" s="25"/>
      <c r="I257" s="26"/>
      <c r="J257" s="25"/>
      <c r="K257" s="21" t="str">
        <f aca="false">IF(A257="","",SUMIFS(Encaissements!$C$5:$C$304,Encaissements!$B$5:$B$304,A257))</f>
        <v/>
      </c>
      <c r="L257" s="21" t="str">
        <f aca="false">IF(I257="","",I257-K257)</f>
        <v/>
      </c>
      <c r="M257" s="27" t="str">
        <f aca="true">IF(OR(J257="",L257&lt;=0),"",MAX(0,TODAY()-J257))</f>
        <v/>
      </c>
    </row>
    <row r="258" customFormat="false" ht="15" hidden="false" customHeight="false" outlineLevel="0" collapsed="false">
      <c r="A258" s="18"/>
      <c r="B258" s="18"/>
      <c r="C258" s="18"/>
      <c r="D258" s="18"/>
      <c r="E258" s="25"/>
      <c r="F258" s="26"/>
      <c r="G258" s="18"/>
      <c r="H258" s="25"/>
      <c r="I258" s="26"/>
      <c r="J258" s="25"/>
      <c r="K258" s="21" t="str">
        <f aca="false">IF(A258="","",SUMIFS(Encaissements!$C$5:$C$304,Encaissements!$B$5:$B$304,A258))</f>
        <v/>
      </c>
      <c r="L258" s="21" t="str">
        <f aca="false">IF(I258="","",I258-K258)</f>
        <v/>
      </c>
      <c r="M258" s="27" t="str">
        <f aca="true">IF(OR(J258="",L258&lt;=0),"",MAX(0,TODAY()-J258))</f>
        <v/>
      </c>
    </row>
    <row r="259" customFormat="false" ht="15" hidden="false" customHeight="false" outlineLevel="0" collapsed="false">
      <c r="A259" s="18"/>
      <c r="B259" s="18"/>
      <c r="C259" s="18"/>
      <c r="D259" s="18"/>
      <c r="E259" s="25"/>
      <c r="F259" s="26"/>
      <c r="G259" s="18"/>
      <c r="H259" s="25"/>
      <c r="I259" s="26"/>
      <c r="J259" s="25"/>
      <c r="K259" s="21" t="str">
        <f aca="false">IF(A259="","",SUMIFS(Encaissements!$C$5:$C$304,Encaissements!$B$5:$B$304,A259))</f>
        <v/>
      </c>
      <c r="L259" s="21" t="str">
        <f aca="false">IF(I259="","",I259-K259)</f>
        <v/>
      </c>
      <c r="M259" s="27" t="str">
        <f aca="true">IF(OR(J259="",L259&lt;=0),"",MAX(0,TODAY()-J259))</f>
        <v/>
      </c>
    </row>
    <row r="260" customFormat="false" ht="15" hidden="false" customHeight="false" outlineLevel="0" collapsed="false">
      <c r="A260" s="18"/>
      <c r="B260" s="18"/>
      <c r="C260" s="18"/>
      <c r="D260" s="18"/>
      <c r="E260" s="25"/>
      <c r="F260" s="26"/>
      <c r="G260" s="18"/>
      <c r="H260" s="25"/>
      <c r="I260" s="26"/>
      <c r="J260" s="25"/>
      <c r="K260" s="21" t="str">
        <f aca="false">IF(A260="","",SUMIFS(Encaissements!$C$5:$C$304,Encaissements!$B$5:$B$304,A260))</f>
        <v/>
      </c>
      <c r="L260" s="21" t="str">
        <f aca="false">IF(I260="","",I260-K260)</f>
        <v/>
      </c>
      <c r="M260" s="27" t="str">
        <f aca="true">IF(OR(J260="",L260&lt;=0),"",MAX(0,TODAY()-J260))</f>
        <v/>
      </c>
    </row>
    <row r="261" customFormat="false" ht="15" hidden="false" customHeight="false" outlineLevel="0" collapsed="false">
      <c r="A261" s="18"/>
      <c r="B261" s="18"/>
      <c r="C261" s="18"/>
      <c r="D261" s="18"/>
      <c r="E261" s="25"/>
      <c r="F261" s="26"/>
      <c r="G261" s="18"/>
      <c r="H261" s="25"/>
      <c r="I261" s="26"/>
      <c r="J261" s="25"/>
      <c r="K261" s="21" t="str">
        <f aca="false">IF(A261="","",SUMIFS(Encaissements!$C$5:$C$304,Encaissements!$B$5:$B$304,A261))</f>
        <v/>
      </c>
      <c r="L261" s="21" t="str">
        <f aca="false">IF(I261="","",I261-K261)</f>
        <v/>
      </c>
      <c r="M261" s="27" t="str">
        <f aca="true">IF(OR(J261="",L261&lt;=0),"",MAX(0,TODAY()-J261))</f>
        <v/>
      </c>
    </row>
    <row r="262" customFormat="false" ht="15" hidden="false" customHeight="false" outlineLevel="0" collapsed="false">
      <c r="A262" s="18"/>
      <c r="B262" s="18"/>
      <c r="C262" s="18"/>
      <c r="D262" s="18"/>
      <c r="E262" s="25"/>
      <c r="F262" s="26"/>
      <c r="G262" s="18"/>
      <c r="H262" s="25"/>
      <c r="I262" s="26"/>
      <c r="J262" s="25"/>
      <c r="K262" s="21" t="str">
        <f aca="false">IF(A262="","",SUMIFS(Encaissements!$C$5:$C$304,Encaissements!$B$5:$B$304,A262))</f>
        <v/>
      </c>
      <c r="L262" s="21" t="str">
        <f aca="false">IF(I262="","",I262-K262)</f>
        <v/>
      </c>
      <c r="M262" s="27" t="str">
        <f aca="true">IF(OR(J262="",L262&lt;=0),"",MAX(0,TODAY()-J262))</f>
        <v/>
      </c>
    </row>
    <row r="263" customFormat="false" ht="15" hidden="false" customHeight="false" outlineLevel="0" collapsed="false">
      <c r="A263" s="18"/>
      <c r="B263" s="18"/>
      <c r="C263" s="18"/>
      <c r="D263" s="18"/>
      <c r="E263" s="25"/>
      <c r="F263" s="26"/>
      <c r="G263" s="18"/>
      <c r="H263" s="25"/>
      <c r="I263" s="26"/>
      <c r="J263" s="25"/>
      <c r="K263" s="21" t="str">
        <f aca="false">IF(A263="","",SUMIFS(Encaissements!$C$5:$C$304,Encaissements!$B$5:$B$304,A263))</f>
        <v/>
      </c>
      <c r="L263" s="21" t="str">
        <f aca="false">IF(I263="","",I263-K263)</f>
        <v/>
      </c>
      <c r="M263" s="27" t="str">
        <f aca="true">IF(OR(J263="",L263&lt;=0),"",MAX(0,TODAY()-J263))</f>
        <v/>
      </c>
    </row>
    <row r="264" customFormat="false" ht="15" hidden="false" customHeight="false" outlineLevel="0" collapsed="false">
      <c r="A264" s="18"/>
      <c r="B264" s="18"/>
      <c r="C264" s="18"/>
      <c r="D264" s="18"/>
      <c r="E264" s="25"/>
      <c r="F264" s="26"/>
      <c r="G264" s="18"/>
      <c r="H264" s="25"/>
      <c r="I264" s="26"/>
      <c r="J264" s="25"/>
      <c r="K264" s="21" t="str">
        <f aca="false">IF(A264="","",SUMIFS(Encaissements!$C$5:$C$304,Encaissements!$B$5:$B$304,A264))</f>
        <v/>
      </c>
      <c r="L264" s="21" t="str">
        <f aca="false">IF(I264="","",I264-K264)</f>
        <v/>
      </c>
      <c r="M264" s="27" t="str">
        <f aca="true">IF(OR(J264="",L264&lt;=0),"",MAX(0,TODAY()-J264))</f>
        <v/>
      </c>
    </row>
    <row r="265" customFormat="false" ht="15" hidden="false" customHeight="false" outlineLevel="0" collapsed="false">
      <c r="A265" s="18"/>
      <c r="B265" s="18"/>
      <c r="C265" s="18"/>
      <c r="D265" s="18"/>
      <c r="E265" s="25"/>
      <c r="F265" s="26"/>
      <c r="G265" s="18"/>
      <c r="H265" s="25"/>
      <c r="I265" s="26"/>
      <c r="J265" s="25"/>
      <c r="K265" s="21" t="str">
        <f aca="false">IF(A265="","",SUMIFS(Encaissements!$C$5:$C$304,Encaissements!$B$5:$B$304,A265))</f>
        <v/>
      </c>
      <c r="L265" s="21" t="str">
        <f aca="false">IF(I265="","",I265-K265)</f>
        <v/>
      </c>
      <c r="M265" s="27" t="str">
        <f aca="true">IF(OR(J265="",L265&lt;=0),"",MAX(0,TODAY()-J265))</f>
        <v/>
      </c>
    </row>
    <row r="266" customFormat="false" ht="15" hidden="false" customHeight="false" outlineLevel="0" collapsed="false">
      <c r="A266" s="18"/>
      <c r="B266" s="18"/>
      <c r="C266" s="18"/>
      <c r="D266" s="18"/>
      <c r="E266" s="25"/>
      <c r="F266" s="26"/>
      <c r="G266" s="18"/>
      <c r="H266" s="25"/>
      <c r="I266" s="26"/>
      <c r="J266" s="25"/>
      <c r="K266" s="21" t="str">
        <f aca="false">IF(A266="","",SUMIFS(Encaissements!$C$5:$C$304,Encaissements!$B$5:$B$304,A266))</f>
        <v/>
      </c>
      <c r="L266" s="21" t="str">
        <f aca="false">IF(I266="","",I266-K266)</f>
        <v/>
      </c>
      <c r="M266" s="27" t="str">
        <f aca="true">IF(OR(J266="",L266&lt;=0),"",MAX(0,TODAY()-J266))</f>
        <v/>
      </c>
    </row>
    <row r="267" customFormat="false" ht="15" hidden="false" customHeight="false" outlineLevel="0" collapsed="false">
      <c r="A267" s="18"/>
      <c r="B267" s="18"/>
      <c r="C267" s="18"/>
      <c r="D267" s="18"/>
      <c r="E267" s="25"/>
      <c r="F267" s="26"/>
      <c r="G267" s="18"/>
      <c r="H267" s="25"/>
      <c r="I267" s="26"/>
      <c r="J267" s="25"/>
      <c r="K267" s="21" t="str">
        <f aca="false">IF(A267="","",SUMIFS(Encaissements!$C$5:$C$304,Encaissements!$B$5:$B$304,A267))</f>
        <v/>
      </c>
      <c r="L267" s="21" t="str">
        <f aca="false">IF(I267="","",I267-K267)</f>
        <v/>
      </c>
      <c r="M267" s="27" t="str">
        <f aca="true">IF(OR(J267="",L267&lt;=0),"",MAX(0,TODAY()-J267))</f>
        <v/>
      </c>
    </row>
    <row r="268" customFormat="false" ht="15" hidden="false" customHeight="false" outlineLevel="0" collapsed="false">
      <c r="A268" s="18"/>
      <c r="B268" s="18"/>
      <c r="C268" s="18"/>
      <c r="D268" s="18"/>
      <c r="E268" s="25"/>
      <c r="F268" s="26"/>
      <c r="G268" s="18"/>
      <c r="H268" s="25"/>
      <c r="I268" s="26"/>
      <c r="J268" s="25"/>
      <c r="K268" s="21" t="str">
        <f aca="false">IF(A268="","",SUMIFS(Encaissements!$C$5:$C$304,Encaissements!$B$5:$B$304,A268))</f>
        <v/>
      </c>
      <c r="L268" s="21" t="str">
        <f aca="false">IF(I268="","",I268-K268)</f>
        <v/>
      </c>
      <c r="M268" s="27" t="str">
        <f aca="true">IF(OR(J268="",L268&lt;=0),"",MAX(0,TODAY()-J268))</f>
        <v/>
      </c>
    </row>
    <row r="269" customFormat="false" ht="15" hidden="false" customHeight="false" outlineLevel="0" collapsed="false">
      <c r="A269" s="18"/>
      <c r="B269" s="18"/>
      <c r="C269" s="18"/>
      <c r="D269" s="18"/>
      <c r="E269" s="25"/>
      <c r="F269" s="26"/>
      <c r="G269" s="18"/>
      <c r="H269" s="25"/>
      <c r="I269" s="26"/>
      <c r="J269" s="25"/>
      <c r="K269" s="21" t="str">
        <f aca="false">IF(A269="","",SUMIFS(Encaissements!$C$5:$C$304,Encaissements!$B$5:$B$304,A269))</f>
        <v/>
      </c>
      <c r="L269" s="21" t="str">
        <f aca="false">IF(I269="","",I269-K269)</f>
        <v/>
      </c>
      <c r="M269" s="27" t="str">
        <f aca="true">IF(OR(J269="",L269&lt;=0),"",MAX(0,TODAY()-J269))</f>
        <v/>
      </c>
    </row>
    <row r="270" customFormat="false" ht="15" hidden="false" customHeight="false" outlineLevel="0" collapsed="false">
      <c r="A270" s="18"/>
      <c r="B270" s="18"/>
      <c r="C270" s="18"/>
      <c r="D270" s="18"/>
      <c r="E270" s="25"/>
      <c r="F270" s="26"/>
      <c r="G270" s="18"/>
      <c r="H270" s="25"/>
      <c r="I270" s="26"/>
      <c r="J270" s="25"/>
      <c r="K270" s="21" t="str">
        <f aca="false">IF(A270="","",SUMIFS(Encaissements!$C$5:$C$304,Encaissements!$B$5:$B$304,A270))</f>
        <v/>
      </c>
      <c r="L270" s="21" t="str">
        <f aca="false">IF(I270="","",I270-K270)</f>
        <v/>
      </c>
      <c r="M270" s="27" t="str">
        <f aca="true">IF(OR(J270="",L270&lt;=0),"",MAX(0,TODAY()-J270))</f>
        <v/>
      </c>
    </row>
    <row r="271" customFormat="false" ht="15" hidden="false" customHeight="false" outlineLevel="0" collapsed="false">
      <c r="A271" s="18"/>
      <c r="B271" s="18"/>
      <c r="C271" s="18"/>
      <c r="D271" s="18"/>
      <c r="E271" s="25"/>
      <c r="F271" s="26"/>
      <c r="G271" s="18"/>
      <c r="H271" s="25"/>
      <c r="I271" s="26"/>
      <c r="J271" s="25"/>
      <c r="K271" s="21" t="str">
        <f aca="false">IF(A271="","",SUMIFS(Encaissements!$C$5:$C$304,Encaissements!$B$5:$B$304,A271))</f>
        <v/>
      </c>
      <c r="L271" s="21" t="str">
        <f aca="false">IF(I271="","",I271-K271)</f>
        <v/>
      </c>
      <c r="M271" s="27" t="str">
        <f aca="true">IF(OR(J271="",L271&lt;=0),"",MAX(0,TODAY()-J271))</f>
        <v/>
      </c>
    </row>
    <row r="272" customFormat="false" ht="15" hidden="false" customHeight="false" outlineLevel="0" collapsed="false">
      <c r="A272" s="18"/>
      <c r="B272" s="18"/>
      <c r="C272" s="18"/>
      <c r="D272" s="18"/>
      <c r="E272" s="25"/>
      <c r="F272" s="26"/>
      <c r="G272" s="18"/>
      <c r="H272" s="25"/>
      <c r="I272" s="26"/>
      <c r="J272" s="25"/>
      <c r="K272" s="21" t="str">
        <f aca="false">IF(A272="","",SUMIFS(Encaissements!$C$5:$C$304,Encaissements!$B$5:$B$304,A272))</f>
        <v/>
      </c>
      <c r="L272" s="21" t="str">
        <f aca="false">IF(I272="","",I272-K272)</f>
        <v/>
      </c>
      <c r="M272" s="27" t="str">
        <f aca="true">IF(OR(J272="",L272&lt;=0),"",MAX(0,TODAY()-J272))</f>
        <v/>
      </c>
    </row>
    <row r="273" customFormat="false" ht="15" hidden="false" customHeight="false" outlineLevel="0" collapsed="false">
      <c r="A273" s="18"/>
      <c r="B273" s="18"/>
      <c r="C273" s="18"/>
      <c r="D273" s="18"/>
      <c r="E273" s="25"/>
      <c r="F273" s="26"/>
      <c r="G273" s="18"/>
      <c r="H273" s="25"/>
      <c r="I273" s="26"/>
      <c r="J273" s="25"/>
      <c r="K273" s="21" t="str">
        <f aca="false">IF(A273="","",SUMIFS(Encaissements!$C$5:$C$304,Encaissements!$B$5:$B$304,A273))</f>
        <v/>
      </c>
      <c r="L273" s="21" t="str">
        <f aca="false">IF(I273="","",I273-K273)</f>
        <v/>
      </c>
      <c r="M273" s="27" t="str">
        <f aca="true">IF(OR(J273="",L273&lt;=0),"",MAX(0,TODAY()-J273))</f>
        <v/>
      </c>
    </row>
    <row r="274" customFormat="false" ht="15" hidden="false" customHeight="false" outlineLevel="0" collapsed="false">
      <c r="A274" s="18"/>
      <c r="B274" s="18"/>
      <c r="C274" s="18"/>
      <c r="D274" s="18"/>
      <c r="E274" s="25"/>
      <c r="F274" s="26"/>
      <c r="G274" s="18"/>
      <c r="H274" s="25"/>
      <c r="I274" s="26"/>
      <c r="J274" s="25"/>
      <c r="K274" s="21" t="str">
        <f aca="false">IF(A274="","",SUMIFS(Encaissements!$C$5:$C$304,Encaissements!$B$5:$B$304,A274))</f>
        <v/>
      </c>
      <c r="L274" s="21" t="str">
        <f aca="false">IF(I274="","",I274-K274)</f>
        <v/>
      </c>
      <c r="M274" s="27" t="str">
        <f aca="true">IF(OR(J274="",L274&lt;=0),"",MAX(0,TODAY()-J274))</f>
        <v/>
      </c>
    </row>
    <row r="275" customFormat="false" ht="15" hidden="false" customHeight="false" outlineLevel="0" collapsed="false">
      <c r="A275" s="18"/>
      <c r="B275" s="18"/>
      <c r="C275" s="18"/>
      <c r="D275" s="18"/>
      <c r="E275" s="25"/>
      <c r="F275" s="26"/>
      <c r="G275" s="18"/>
      <c r="H275" s="25"/>
      <c r="I275" s="26"/>
      <c r="J275" s="25"/>
      <c r="K275" s="21" t="str">
        <f aca="false">IF(A275="","",SUMIFS(Encaissements!$C$5:$C$304,Encaissements!$B$5:$B$304,A275))</f>
        <v/>
      </c>
      <c r="L275" s="21" t="str">
        <f aca="false">IF(I275="","",I275-K275)</f>
        <v/>
      </c>
      <c r="M275" s="27" t="str">
        <f aca="true">IF(OR(J275="",L275&lt;=0),"",MAX(0,TODAY()-J275))</f>
        <v/>
      </c>
    </row>
    <row r="276" customFormat="false" ht="15" hidden="false" customHeight="false" outlineLevel="0" collapsed="false">
      <c r="A276" s="18"/>
      <c r="B276" s="18"/>
      <c r="C276" s="18"/>
      <c r="D276" s="18"/>
      <c r="E276" s="25"/>
      <c r="F276" s="26"/>
      <c r="G276" s="18"/>
      <c r="H276" s="25"/>
      <c r="I276" s="26"/>
      <c r="J276" s="25"/>
      <c r="K276" s="21" t="str">
        <f aca="false">IF(A276="","",SUMIFS(Encaissements!$C$5:$C$304,Encaissements!$B$5:$B$304,A276))</f>
        <v/>
      </c>
      <c r="L276" s="21" t="str">
        <f aca="false">IF(I276="","",I276-K276)</f>
        <v/>
      </c>
      <c r="M276" s="27" t="str">
        <f aca="true">IF(OR(J276="",L276&lt;=0),"",MAX(0,TODAY()-J276))</f>
        <v/>
      </c>
    </row>
    <row r="277" customFormat="false" ht="15" hidden="false" customHeight="false" outlineLevel="0" collapsed="false">
      <c r="A277" s="18"/>
      <c r="B277" s="18"/>
      <c r="C277" s="18"/>
      <c r="D277" s="18"/>
      <c r="E277" s="25"/>
      <c r="F277" s="26"/>
      <c r="G277" s="18"/>
      <c r="H277" s="25"/>
      <c r="I277" s="26"/>
      <c r="J277" s="25"/>
      <c r="K277" s="21" t="str">
        <f aca="false">IF(A277="","",SUMIFS(Encaissements!$C$5:$C$304,Encaissements!$B$5:$B$304,A277))</f>
        <v/>
      </c>
      <c r="L277" s="21" t="str">
        <f aca="false">IF(I277="","",I277-K277)</f>
        <v/>
      </c>
      <c r="M277" s="27" t="str">
        <f aca="true">IF(OR(J277="",L277&lt;=0),"",MAX(0,TODAY()-J277))</f>
        <v/>
      </c>
    </row>
    <row r="278" customFormat="false" ht="15" hidden="false" customHeight="false" outlineLevel="0" collapsed="false">
      <c r="A278" s="18"/>
      <c r="B278" s="18"/>
      <c r="C278" s="18"/>
      <c r="D278" s="18"/>
      <c r="E278" s="25"/>
      <c r="F278" s="26"/>
      <c r="G278" s="18"/>
      <c r="H278" s="25"/>
      <c r="I278" s="26"/>
      <c r="J278" s="25"/>
      <c r="K278" s="21" t="str">
        <f aca="false">IF(A278="","",SUMIFS(Encaissements!$C$5:$C$304,Encaissements!$B$5:$B$304,A278))</f>
        <v/>
      </c>
      <c r="L278" s="21" t="str">
        <f aca="false">IF(I278="","",I278-K278)</f>
        <v/>
      </c>
      <c r="M278" s="27" t="str">
        <f aca="true">IF(OR(J278="",L278&lt;=0),"",MAX(0,TODAY()-J278))</f>
        <v/>
      </c>
    </row>
    <row r="279" customFormat="false" ht="15" hidden="false" customHeight="false" outlineLevel="0" collapsed="false">
      <c r="A279" s="18"/>
      <c r="B279" s="18"/>
      <c r="C279" s="18"/>
      <c r="D279" s="18"/>
      <c r="E279" s="25"/>
      <c r="F279" s="26"/>
      <c r="G279" s="18"/>
      <c r="H279" s="25"/>
      <c r="I279" s="26"/>
      <c r="J279" s="25"/>
      <c r="K279" s="21" t="str">
        <f aca="false">IF(A279="","",SUMIFS(Encaissements!$C$5:$C$304,Encaissements!$B$5:$B$304,A279))</f>
        <v/>
      </c>
      <c r="L279" s="21" t="str">
        <f aca="false">IF(I279="","",I279-K279)</f>
        <v/>
      </c>
      <c r="M279" s="27" t="str">
        <f aca="true">IF(OR(J279="",L279&lt;=0),"",MAX(0,TODAY()-J279))</f>
        <v/>
      </c>
    </row>
    <row r="280" customFormat="false" ht="15" hidden="false" customHeight="false" outlineLevel="0" collapsed="false">
      <c r="A280" s="18"/>
      <c r="B280" s="18"/>
      <c r="C280" s="18"/>
      <c r="D280" s="18"/>
      <c r="E280" s="25"/>
      <c r="F280" s="26"/>
      <c r="G280" s="18"/>
      <c r="H280" s="25"/>
      <c r="I280" s="26"/>
      <c r="J280" s="25"/>
      <c r="K280" s="21" t="str">
        <f aca="false">IF(A280="","",SUMIFS(Encaissements!$C$5:$C$304,Encaissements!$B$5:$B$304,A280))</f>
        <v/>
      </c>
      <c r="L280" s="21" t="str">
        <f aca="false">IF(I280="","",I280-K280)</f>
        <v/>
      </c>
      <c r="M280" s="27" t="str">
        <f aca="true">IF(OR(J280="",L280&lt;=0),"",MAX(0,TODAY()-J280))</f>
        <v/>
      </c>
    </row>
    <row r="281" customFormat="false" ht="15" hidden="false" customHeight="false" outlineLevel="0" collapsed="false">
      <c r="A281" s="18"/>
      <c r="B281" s="18"/>
      <c r="C281" s="18"/>
      <c r="D281" s="18"/>
      <c r="E281" s="25"/>
      <c r="F281" s="26"/>
      <c r="G281" s="18"/>
      <c r="H281" s="25"/>
      <c r="I281" s="26"/>
      <c r="J281" s="25"/>
      <c r="K281" s="21" t="str">
        <f aca="false">IF(A281="","",SUMIFS(Encaissements!$C$5:$C$304,Encaissements!$B$5:$B$304,A281))</f>
        <v/>
      </c>
      <c r="L281" s="21" t="str">
        <f aca="false">IF(I281="","",I281-K281)</f>
        <v/>
      </c>
      <c r="M281" s="27" t="str">
        <f aca="true">IF(OR(J281="",L281&lt;=0),"",MAX(0,TODAY()-J281))</f>
        <v/>
      </c>
    </row>
    <row r="282" customFormat="false" ht="15" hidden="false" customHeight="false" outlineLevel="0" collapsed="false">
      <c r="A282" s="18"/>
      <c r="B282" s="18"/>
      <c r="C282" s="18"/>
      <c r="D282" s="18"/>
      <c r="E282" s="25"/>
      <c r="F282" s="26"/>
      <c r="G282" s="18"/>
      <c r="H282" s="25"/>
      <c r="I282" s="26"/>
      <c r="J282" s="25"/>
      <c r="K282" s="21" t="str">
        <f aca="false">IF(A282="","",SUMIFS(Encaissements!$C$5:$C$304,Encaissements!$B$5:$B$304,A282))</f>
        <v/>
      </c>
      <c r="L282" s="21" t="str">
        <f aca="false">IF(I282="","",I282-K282)</f>
        <v/>
      </c>
      <c r="M282" s="27" t="str">
        <f aca="true">IF(OR(J282="",L282&lt;=0),"",MAX(0,TODAY()-J282))</f>
        <v/>
      </c>
    </row>
    <row r="283" customFormat="false" ht="15" hidden="false" customHeight="false" outlineLevel="0" collapsed="false">
      <c r="A283" s="18"/>
      <c r="B283" s="18"/>
      <c r="C283" s="18"/>
      <c r="D283" s="18"/>
      <c r="E283" s="25"/>
      <c r="F283" s="26"/>
      <c r="G283" s="18"/>
      <c r="H283" s="25"/>
      <c r="I283" s="26"/>
      <c r="J283" s="25"/>
      <c r="K283" s="21" t="str">
        <f aca="false">IF(A283="","",SUMIFS(Encaissements!$C$5:$C$304,Encaissements!$B$5:$B$304,A283))</f>
        <v/>
      </c>
      <c r="L283" s="21" t="str">
        <f aca="false">IF(I283="","",I283-K283)</f>
        <v/>
      </c>
      <c r="M283" s="27" t="str">
        <f aca="true">IF(OR(J283="",L283&lt;=0),"",MAX(0,TODAY()-J283))</f>
        <v/>
      </c>
    </row>
    <row r="284" customFormat="false" ht="15" hidden="false" customHeight="false" outlineLevel="0" collapsed="false">
      <c r="A284" s="18"/>
      <c r="B284" s="18"/>
      <c r="C284" s="18"/>
      <c r="D284" s="18"/>
      <c r="E284" s="25"/>
      <c r="F284" s="26"/>
      <c r="G284" s="18"/>
      <c r="H284" s="25"/>
      <c r="I284" s="26"/>
      <c r="J284" s="25"/>
      <c r="K284" s="21" t="str">
        <f aca="false">IF(A284="","",SUMIFS(Encaissements!$C$5:$C$304,Encaissements!$B$5:$B$304,A284))</f>
        <v/>
      </c>
      <c r="L284" s="21" t="str">
        <f aca="false">IF(I284="","",I284-K284)</f>
        <v/>
      </c>
      <c r="M284" s="27" t="str">
        <f aca="true">IF(OR(J284="",L284&lt;=0),"",MAX(0,TODAY()-J284))</f>
        <v/>
      </c>
    </row>
    <row r="285" customFormat="false" ht="15" hidden="false" customHeight="false" outlineLevel="0" collapsed="false">
      <c r="A285" s="18"/>
      <c r="B285" s="18"/>
      <c r="C285" s="18"/>
      <c r="D285" s="18"/>
      <c r="E285" s="25"/>
      <c r="F285" s="26"/>
      <c r="G285" s="18"/>
      <c r="H285" s="25"/>
      <c r="I285" s="26"/>
      <c r="J285" s="25"/>
      <c r="K285" s="21" t="str">
        <f aca="false">IF(A285="","",SUMIFS(Encaissements!$C$5:$C$304,Encaissements!$B$5:$B$304,A285))</f>
        <v/>
      </c>
      <c r="L285" s="21" t="str">
        <f aca="false">IF(I285="","",I285-K285)</f>
        <v/>
      </c>
      <c r="M285" s="27" t="str">
        <f aca="true">IF(OR(J285="",L285&lt;=0),"",MAX(0,TODAY()-J285))</f>
        <v/>
      </c>
    </row>
    <row r="286" customFormat="false" ht="15" hidden="false" customHeight="false" outlineLevel="0" collapsed="false">
      <c r="A286" s="18"/>
      <c r="B286" s="18"/>
      <c r="C286" s="18"/>
      <c r="D286" s="18"/>
      <c r="E286" s="25"/>
      <c r="F286" s="26"/>
      <c r="G286" s="18"/>
      <c r="H286" s="25"/>
      <c r="I286" s="26"/>
      <c r="J286" s="25"/>
      <c r="K286" s="21" t="str">
        <f aca="false">IF(A286="","",SUMIFS(Encaissements!$C$5:$C$304,Encaissements!$B$5:$B$304,A286))</f>
        <v/>
      </c>
      <c r="L286" s="21" t="str">
        <f aca="false">IF(I286="","",I286-K286)</f>
        <v/>
      </c>
      <c r="M286" s="27" t="str">
        <f aca="true">IF(OR(J286="",L286&lt;=0),"",MAX(0,TODAY()-J286))</f>
        <v/>
      </c>
    </row>
    <row r="287" customFormat="false" ht="15" hidden="false" customHeight="false" outlineLevel="0" collapsed="false">
      <c r="A287" s="18"/>
      <c r="B287" s="18"/>
      <c r="C287" s="18"/>
      <c r="D287" s="18"/>
      <c r="E287" s="25"/>
      <c r="F287" s="26"/>
      <c r="G287" s="18"/>
      <c r="H287" s="25"/>
      <c r="I287" s="26"/>
      <c r="J287" s="25"/>
      <c r="K287" s="21" t="str">
        <f aca="false">IF(A287="","",SUMIFS(Encaissements!$C$5:$C$304,Encaissements!$B$5:$B$304,A287))</f>
        <v/>
      </c>
      <c r="L287" s="21" t="str">
        <f aca="false">IF(I287="","",I287-K287)</f>
        <v/>
      </c>
      <c r="M287" s="27" t="str">
        <f aca="true">IF(OR(J287="",L287&lt;=0),"",MAX(0,TODAY()-J287))</f>
        <v/>
      </c>
    </row>
    <row r="288" customFormat="false" ht="15" hidden="false" customHeight="false" outlineLevel="0" collapsed="false">
      <c r="A288" s="18"/>
      <c r="B288" s="18"/>
      <c r="C288" s="18"/>
      <c r="D288" s="18"/>
      <c r="E288" s="25"/>
      <c r="F288" s="26"/>
      <c r="G288" s="18"/>
      <c r="H288" s="25"/>
      <c r="I288" s="26"/>
      <c r="J288" s="25"/>
      <c r="K288" s="21" t="str">
        <f aca="false">IF(A288="","",SUMIFS(Encaissements!$C$5:$C$304,Encaissements!$B$5:$B$304,A288))</f>
        <v/>
      </c>
      <c r="L288" s="21" t="str">
        <f aca="false">IF(I288="","",I288-K288)</f>
        <v/>
      </c>
      <c r="M288" s="27" t="str">
        <f aca="true">IF(OR(J288="",L288&lt;=0),"",MAX(0,TODAY()-J288))</f>
        <v/>
      </c>
    </row>
    <row r="289" customFormat="false" ht="15" hidden="false" customHeight="false" outlineLevel="0" collapsed="false">
      <c r="A289" s="18"/>
      <c r="B289" s="18"/>
      <c r="C289" s="18"/>
      <c r="D289" s="18"/>
      <c r="E289" s="25"/>
      <c r="F289" s="26"/>
      <c r="G289" s="18"/>
      <c r="H289" s="25"/>
      <c r="I289" s="26"/>
      <c r="J289" s="25"/>
      <c r="K289" s="21" t="str">
        <f aca="false">IF(A289="","",SUMIFS(Encaissements!$C$5:$C$304,Encaissements!$B$5:$B$304,A289))</f>
        <v/>
      </c>
      <c r="L289" s="21" t="str">
        <f aca="false">IF(I289="","",I289-K289)</f>
        <v/>
      </c>
      <c r="M289" s="27" t="str">
        <f aca="true">IF(OR(J289="",L289&lt;=0),"",MAX(0,TODAY()-J289))</f>
        <v/>
      </c>
    </row>
    <row r="290" customFormat="false" ht="15" hidden="false" customHeight="false" outlineLevel="0" collapsed="false">
      <c r="A290" s="18"/>
      <c r="B290" s="18"/>
      <c r="C290" s="18"/>
      <c r="D290" s="18"/>
      <c r="E290" s="25"/>
      <c r="F290" s="26"/>
      <c r="G290" s="18"/>
      <c r="H290" s="25"/>
      <c r="I290" s="26"/>
      <c r="J290" s="25"/>
      <c r="K290" s="21" t="str">
        <f aca="false">IF(A290="","",SUMIFS(Encaissements!$C$5:$C$304,Encaissements!$B$5:$B$304,A290))</f>
        <v/>
      </c>
      <c r="L290" s="21" t="str">
        <f aca="false">IF(I290="","",I290-K290)</f>
        <v/>
      </c>
      <c r="M290" s="27" t="str">
        <f aca="true">IF(OR(J290="",L290&lt;=0),"",MAX(0,TODAY()-J290))</f>
        <v/>
      </c>
    </row>
    <row r="291" customFormat="false" ht="15" hidden="false" customHeight="false" outlineLevel="0" collapsed="false">
      <c r="A291" s="18"/>
      <c r="B291" s="18"/>
      <c r="C291" s="18"/>
      <c r="D291" s="18"/>
      <c r="E291" s="25"/>
      <c r="F291" s="26"/>
      <c r="G291" s="18"/>
      <c r="H291" s="25"/>
      <c r="I291" s="26"/>
      <c r="J291" s="25"/>
      <c r="K291" s="21" t="str">
        <f aca="false">IF(A291="","",SUMIFS(Encaissements!$C$5:$C$304,Encaissements!$B$5:$B$304,A291))</f>
        <v/>
      </c>
      <c r="L291" s="21" t="str">
        <f aca="false">IF(I291="","",I291-K291)</f>
        <v/>
      </c>
      <c r="M291" s="27" t="str">
        <f aca="true">IF(OR(J291="",L291&lt;=0),"",MAX(0,TODAY()-J291))</f>
        <v/>
      </c>
    </row>
    <row r="292" customFormat="false" ht="15" hidden="false" customHeight="false" outlineLevel="0" collapsed="false">
      <c r="A292" s="18"/>
      <c r="B292" s="18"/>
      <c r="C292" s="18"/>
      <c r="D292" s="18"/>
      <c r="E292" s="25"/>
      <c r="F292" s="26"/>
      <c r="G292" s="18"/>
      <c r="H292" s="25"/>
      <c r="I292" s="26"/>
      <c r="J292" s="25"/>
      <c r="K292" s="21" t="str">
        <f aca="false">IF(A292="","",SUMIFS(Encaissements!$C$5:$C$304,Encaissements!$B$5:$B$304,A292))</f>
        <v/>
      </c>
      <c r="L292" s="21" t="str">
        <f aca="false">IF(I292="","",I292-K292)</f>
        <v/>
      </c>
      <c r="M292" s="27" t="str">
        <f aca="true">IF(OR(J292="",L292&lt;=0),"",MAX(0,TODAY()-J292))</f>
        <v/>
      </c>
    </row>
    <row r="293" customFormat="false" ht="15" hidden="false" customHeight="false" outlineLevel="0" collapsed="false">
      <c r="A293" s="18"/>
      <c r="B293" s="18"/>
      <c r="C293" s="18"/>
      <c r="D293" s="18"/>
      <c r="E293" s="25"/>
      <c r="F293" s="26"/>
      <c r="G293" s="18"/>
      <c r="H293" s="25"/>
      <c r="I293" s="26"/>
      <c r="J293" s="25"/>
      <c r="K293" s="21" t="str">
        <f aca="false">IF(A293="","",SUMIFS(Encaissements!$C$5:$C$304,Encaissements!$B$5:$B$304,A293))</f>
        <v/>
      </c>
      <c r="L293" s="21" t="str">
        <f aca="false">IF(I293="","",I293-K293)</f>
        <v/>
      </c>
      <c r="M293" s="27" t="str">
        <f aca="true">IF(OR(J293="",L293&lt;=0),"",MAX(0,TODAY()-J293))</f>
        <v/>
      </c>
    </row>
    <row r="294" customFormat="false" ht="15" hidden="false" customHeight="false" outlineLevel="0" collapsed="false">
      <c r="A294" s="18"/>
      <c r="B294" s="18"/>
      <c r="C294" s="18"/>
      <c r="D294" s="18"/>
      <c r="E294" s="25"/>
      <c r="F294" s="26"/>
      <c r="G294" s="18"/>
      <c r="H294" s="25"/>
      <c r="I294" s="26"/>
      <c r="J294" s="25"/>
      <c r="K294" s="21" t="str">
        <f aca="false">IF(A294="","",SUMIFS(Encaissements!$C$5:$C$304,Encaissements!$B$5:$B$304,A294))</f>
        <v/>
      </c>
      <c r="L294" s="21" t="str">
        <f aca="false">IF(I294="","",I294-K294)</f>
        <v/>
      </c>
      <c r="M294" s="27" t="str">
        <f aca="true">IF(OR(J294="",L294&lt;=0),"",MAX(0,TODAY()-J294))</f>
        <v/>
      </c>
    </row>
    <row r="295" customFormat="false" ht="15" hidden="false" customHeight="false" outlineLevel="0" collapsed="false">
      <c r="A295" s="18"/>
      <c r="B295" s="18"/>
      <c r="C295" s="18"/>
      <c r="D295" s="18"/>
      <c r="E295" s="25"/>
      <c r="F295" s="26"/>
      <c r="G295" s="18"/>
      <c r="H295" s="25"/>
      <c r="I295" s="26"/>
      <c r="J295" s="25"/>
      <c r="K295" s="21" t="str">
        <f aca="false">IF(A295="","",SUMIFS(Encaissements!$C$5:$C$304,Encaissements!$B$5:$B$304,A295))</f>
        <v/>
      </c>
      <c r="L295" s="21" t="str">
        <f aca="false">IF(I295="","",I295-K295)</f>
        <v/>
      </c>
      <c r="M295" s="27" t="str">
        <f aca="true">IF(OR(J295="",L295&lt;=0),"",MAX(0,TODAY()-J295))</f>
        <v/>
      </c>
    </row>
    <row r="296" customFormat="false" ht="15" hidden="false" customHeight="false" outlineLevel="0" collapsed="false">
      <c r="A296" s="18"/>
      <c r="B296" s="18"/>
      <c r="C296" s="18"/>
      <c r="D296" s="18"/>
      <c r="E296" s="25"/>
      <c r="F296" s="26"/>
      <c r="G296" s="18"/>
      <c r="H296" s="25"/>
      <c r="I296" s="26"/>
      <c r="J296" s="25"/>
      <c r="K296" s="21" t="str">
        <f aca="false">IF(A296="","",SUMIFS(Encaissements!$C$5:$C$304,Encaissements!$B$5:$B$304,A296))</f>
        <v/>
      </c>
      <c r="L296" s="21" t="str">
        <f aca="false">IF(I296="","",I296-K296)</f>
        <v/>
      </c>
      <c r="M296" s="27" t="str">
        <f aca="true">IF(OR(J296="",L296&lt;=0),"",MAX(0,TODAY()-J296))</f>
        <v/>
      </c>
    </row>
    <row r="297" customFormat="false" ht="15" hidden="false" customHeight="false" outlineLevel="0" collapsed="false">
      <c r="A297" s="18"/>
      <c r="B297" s="18"/>
      <c r="C297" s="18"/>
      <c r="D297" s="18"/>
      <c r="E297" s="25"/>
      <c r="F297" s="26"/>
      <c r="G297" s="18"/>
      <c r="H297" s="25"/>
      <c r="I297" s="26"/>
      <c r="J297" s="25"/>
      <c r="K297" s="21" t="str">
        <f aca="false">IF(A297="","",SUMIFS(Encaissements!$C$5:$C$304,Encaissements!$B$5:$B$304,A297))</f>
        <v/>
      </c>
      <c r="L297" s="21" t="str">
        <f aca="false">IF(I297="","",I297-K297)</f>
        <v/>
      </c>
      <c r="M297" s="27" t="str">
        <f aca="true">IF(OR(J297="",L297&lt;=0),"",MAX(0,TODAY()-J297))</f>
        <v/>
      </c>
    </row>
    <row r="298" customFormat="false" ht="15" hidden="false" customHeight="false" outlineLevel="0" collapsed="false">
      <c r="A298" s="18"/>
      <c r="B298" s="18"/>
      <c r="C298" s="18"/>
      <c r="D298" s="18"/>
      <c r="E298" s="25"/>
      <c r="F298" s="26"/>
      <c r="G298" s="18"/>
      <c r="H298" s="25"/>
      <c r="I298" s="26"/>
      <c r="J298" s="25"/>
      <c r="K298" s="21" t="str">
        <f aca="false">IF(A298="","",SUMIFS(Encaissements!$C$5:$C$304,Encaissements!$B$5:$B$304,A298))</f>
        <v/>
      </c>
      <c r="L298" s="21" t="str">
        <f aca="false">IF(I298="","",I298-K298)</f>
        <v/>
      </c>
      <c r="M298" s="27" t="str">
        <f aca="true">IF(OR(J298="",L298&lt;=0),"",MAX(0,TODAY()-J298))</f>
        <v/>
      </c>
    </row>
    <row r="299" customFormat="false" ht="15" hidden="false" customHeight="false" outlineLevel="0" collapsed="false">
      <c r="A299" s="18"/>
      <c r="B299" s="18"/>
      <c r="C299" s="18"/>
      <c r="D299" s="18"/>
      <c r="E299" s="25"/>
      <c r="F299" s="26"/>
      <c r="G299" s="18"/>
      <c r="H299" s="25"/>
      <c r="I299" s="26"/>
      <c r="J299" s="25"/>
      <c r="K299" s="21" t="str">
        <f aca="false">IF(A299="","",SUMIFS(Encaissements!$C$5:$C$304,Encaissements!$B$5:$B$304,A299))</f>
        <v/>
      </c>
      <c r="L299" s="21" t="str">
        <f aca="false">IF(I299="","",I299-K299)</f>
        <v/>
      </c>
      <c r="M299" s="27" t="str">
        <f aca="true">IF(OR(J299="",L299&lt;=0),"",MAX(0,TODAY()-J299))</f>
        <v/>
      </c>
    </row>
    <row r="300" customFormat="false" ht="15" hidden="false" customHeight="false" outlineLevel="0" collapsed="false">
      <c r="A300" s="18"/>
      <c r="B300" s="18"/>
      <c r="C300" s="18"/>
      <c r="D300" s="18"/>
      <c r="E300" s="25"/>
      <c r="F300" s="26"/>
      <c r="G300" s="18"/>
      <c r="H300" s="25"/>
      <c r="I300" s="26"/>
      <c r="J300" s="25"/>
      <c r="K300" s="21" t="str">
        <f aca="false">IF(A300="","",SUMIFS(Encaissements!$C$5:$C$304,Encaissements!$B$5:$B$304,A300))</f>
        <v/>
      </c>
      <c r="L300" s="21" t="str">
        <f aca="false">IF(I300="","",I300-K300)</f>
        <v/>
      </c>
      <c r="M300" s="27" t="str">
        <f aca="true">IF(OR(J300="",L300&lt;=0),"",MAX(0,TODAY()-J300))</f>
        <v/>
      </c>
    </row>
    <row r="301" customFormat="false" ht="15" hidden="false" customHeight="false" outlineLevel="0" collapsed="false">
      <c r="A301" s="18"/>
      <c r="B301" s="18"/>
      <c r="C301" s="18"/>
      <c r="D301" s="18"/>
      <c r="E301" s="25"/>
      <c r="F301" s="26"/>
      <c r="G301" s="18"/>
      <c r="H301" s="25"/>
      <c r="I301" s="26"/>
      <c r="J301" s="25"/>
      <c r="K301" s="21" t="str">
        <f aca="false">IF(A301="","",SUMIFS(Encaissements!$C$5:$C$304,Encaissements!$B$5:$B$304,A301))</f>
        <v/>
      </c>
      <c r="L301" s="21" t="str">
        <f aca="false">IF(I301="","",I301-K301)</f>
        <v/>
      </c>
      <c r="M301" s="27" t="str">
        <f aca="true">IF(OR(J301="",L301&lt;=0),"",MAX(0,TODAY()-J301))</f>
        <v/>
      </c>
    </row>
    <row r="302" customFormat="false" ht="15" hidden="false" customHeight="false" outlineLevel="0" collapsed="false">
      <c r="A302" s="18"/>
      <c r="B302" s="18"/>
      <c r="C302" s="18"/>
      <c r="D302" s="18"/>
      <c r="E302" s="25"/>
      <c r="F302" s="26"/>
      <c r="G302" s="18"/>
      <c r="H302" s="25"/>
      <c r="I302" s="26"/>
      <c r="J302" s="25"/>
      <c r="K302" s="21" t="str">
        <f aca="false">IF(A302="","",SUMIFS(Encaissements!$C$5:$C$304,Encaissements!$B$5:$B$304,A302))</f>
        <v/>
      </c>
      <c r="L302" s="21" t="str">
        <f aca="false">IF(I302="","",I302-K302)</f>
        <v/>
      </c>
      <c r="M302" s="27" t="str">
        <f aca="true">IF(OR(J302="",L302&lt;=0),"",MAX(0,TODAY()-J302))</f>
        <v/>
      </c>
    </row>
    <row r="303" customFormat="false" ht="15" hidden="false" customHeight="false" outlineLevel="0" collapsed="false">
      <c r="A303" s="18"/>
      <c r="B303" s="18"/>
      <c r="C303" s="18"/>
      <c r="D303" s="18"/>
      <c r="E303" s="25"/>
      <c r="F303" s="26"/>
      <c r="G303" s="18"/>
      <c r="H303" s="25"/>
      <c r="I303" s="26"/>
      <c r="J303" s="25"/>
      <c r="K303" s="21" t="str">
        <f aca="false">IF(A303="","",SUMIFS(Encaissements!$C$5:$C$304,Encaissements!$B$5:$B$304,A303))</f>
        <v/>
      </c>
      <c r="L303" s="21" t="str">
        <f aca="false">IF(I303="","",I303-K303)</f>
        <v/>
      </c>
      <c r="M303" s="27" t="str">
        <f aca="true">IF(OR(J303="",L303&lt;=0),"",MAX(0,TODAY()-J303))</f>
        <v/>
      </c>
    </row>
    <row r="304" customFormat="false" ht="15" hidden="false" customHeight="false" outlineLevel="0" collapsed="false">
      <c r="A304" s="18"/>
      <c r="B304" s="18"/>
      <c r="C304" s="18"/>
      <c r="D304" s="18"/>
      <c r="E304" s="25"/>
      <c r="F304" s="26"/>
      <c r="G304" s="18"/>
      <c r="H304" s="25"/>
      <c r="I304" s="26"/>
      <c r="J304" s="25"/>
      <c r="K304" s="21" t="str">
        <f aca="false">IF(A304="","",SUMIFS(Encaissements!$C$5:$C$304,Encaissements!$B$5:$B$304,A304))</f>
        <v/>
      </c>
      <c r="L304" s="21" t="str">
        <f aca="false">IF(I304="","",I304-K304)</f>
        <v/>
      </c>
      <c r="M304" s="27" t="str">
        <f aca="true">IF(OR(J304="",L304&lt;=0),"",MAX(0,TODAY()-J304))</f>
        <v/>
      </c>
    </row>
  </sheetData>
  <dataValidations count="2">
    <dataValidation allowBlank="true" errorStyle="stop" operator="between" showDropDown="false" showErrorMessage="false" showInputMessage="false" sqref="G5:G304" type="list">
      <formula1>"Devis envoyé,Devis signé,En cours,Terminé,Facturé,Perdu"</formula1>
      <formula2>0</formula2>
    </dataValidation>
    <dataValidation allowBlank="true" errorStyle="stop" operator="between" showDropDown="false" showErrorMessage="false" showInputMessage="false" sqref="C5:C304" type="list">
      <formula1>"Particulier,Professionnel"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3"/>
    <col collapsed="false" customWidth="true" hidden="false" outlineLevel="0" max="4" min="3" style="0" width="14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5" t="s">
        <v>122</v>
      </c>
    </row>
    <row r="2" customFormat="false" ht="15" hidden="false" customHeight="false" outlineLevel="0" collapsed="false">
      <c r="A2" s="6" t="s">
        <v>123</v>
      </c>
    </row>
    <row r="4" customFormat="false" ht="31.5" hidden="false" customHeight="true" outlineLevel="0" collapsed="false">
      <c r="A4" s="24" t="s">
        <v>124</v>
      </c>
      <c r="B4" s="24" t="s">
        <v>125</v>
      </c>
      <c r="C4" s="24" t="s">
        <v>126</v>
      </c>
      <c r="D4" s="24" t="s">
        <v>127</v>
      </c>
      <c r="E4" s="24" t="s">
        <v>128</v>
      </c>
    </row>
    <row r="5" customFormat="false" ht="15" hidden="false" customHeight="false" outlineLevel="0" collapsed="false">
      <c r="A5" s="25" t="n">
        <v>46042</v>
      </c>
      <c r="B5" s="18" t="s">
        <v>102</v>
      </c>
      <c r="C5" s="26" t="n">
        <v>1440</v>
      </c>
      <c r="D5" s="18" t="s">
        <v>129</v>
      </c>
      <c r="E5" s="28" t="str">
        <f aca="false">IF(B5="","",IFERROR(INDEX(Chantiers!$B$5:$B$304,MATCH(B5,Chantiers!$A$5:$A$304,0)),"n° inconnu"))</f>
        <v>Mme Dupont</v>
      </c>
    </row>
    <row r="6" customFormat="false" ht="15" hidden="false" customHeight="false" outlineLevel="0" collapsed="false">
      <c r="A6" s="25" t="n">
        <v>46086</v>
      </c>
      <c r="B6" s="18" t="s">
        <v>102</v>
      </c>
      <c r="C6" s="26" t="n">
        <v>3360</v>
      </c>
      <c r="D6" s="18" t="s">
        <v>130</v>
      </c>
      <c r="E6" s="28" t="str">
        <f aca="false">IF(B6="","",IFERROR(INDEX(Chantiers!$B$5:$B$304,MATCH(B6,Chantiers!$A$5:$A$304,0)),"n° inconnu"))</f>
        <v>Mme Dupont</v>
      </c>
    </row>
    <row r="7" customFormat="false" ht="15" hidden="false" customHeight="false" outlineLevel="0" collapsed="false">
      <c r="A7" s="25" t="n">
        <v>46144</v>
      </c>
      <c r="B7" s="18" t="s">
        <v>107</v>
      </c>
      <c r="C7" s="26" t="n">
        <v>2650</v>
      </c>
      <c r="D7" s="18" t="s">
        <v>129</v>
      </c>
      <c r="E7" s="28" t="str">
        <f aca="false">IF(B7="","",IFERROR(INDEX(Chantiers!$B$5:$B$304,MATCH(B7,Chantiers!$A$5:$A$304,0)),"n° inconnu"))</f>
        <v>SARL Bâti Sud</v>
      </c>
    </row>
    <row r="8" customFormat="false" ht="15" hidden="false" customHeight="false" outlineLevel="0" collapsed="false">
      <c r="A8" s="25" t="n">
        <v>46188</v>
      </c>
      <c r="B8" s="18" t="s">
        <v>111</v>
      </c>
      <c r="C8" s="26" t="n">
        <v>570</v>
      </c>
      <c r="D8" s="18" t="s">
        <v>129</v>
      </c>
      <c r="E8" s="28" t="str">
        <f aca="false">IF(B8="","",IFERROR(INDEX(Chantiers!$B$5:$B$304,MATCH(B8,Chantiers!$A$5:$A$304,0)),"n° inconnu"))</f>
        <v>Syndic Les Tilleuls</v>
      </c>
    </row>
    <row r="9" customFormat="false" ht="15" hidden="false" customHeight="false" outlineLevel="0" collapsed="false">
      <c r="A9" s="25"/>
      <c r="B9" s="18"/>
      <c r="C9" s="26"/>
      <c r="D9" s="18"/>
      <c r="E9" s="28" t="str">
        <f aca="false">IF(B9="","",IFERROR(INDEX(Chantiers!$B$5:$B$304,MATCH(B9,Chantiers!$A$5:$A$304,0)),"n° inconnu"))</f>
        <v/>
      </c>
    </row>
    <row r="10" customFormat="false" ht="15" hidden="false" customHeight="false" outlineLevel="0" collapsed="false">
      <c r="A10" s="25"/>
      <c r="B10" s="18"/>
      <c r="C10" s="26"/>
      <c r="D10" s="18"/>
      <c r="E10" s="28" t="str">
        <f aca="false">IF(B10="","",IFERROR(INDEX(Chantiers!$B$5:$B$304,MATCH(B10,Chantiers!$A$5:$A$304,0)),"n° inconnu"))</f>
        <v/>
      </c>
    </row>
    <row r="11" customFormat="false" ht="15" hidden="false" customHeight="false" outlineLevel="0" collapsed="false">
      <c r="A11" s="25"/>
      <c r="B11" s="18"/>
      <c r="C11" s="26"/>
      <c r="D11" s="18"/>
      <c r="E11" s="28" t="str">
        <f aca="false">IF(B11="","",IFERROR(INDEX(Chantiers!$B$5:$B$304,MATCH(B11,Chantiers!$A$5:$A$304,0)),"n° inconnu"))</f>
        <v/>
      </c>
    </row>
    <row r="12" customFormat="false" ht="15" hidden="false" customHeight="false" outlineLevel="0" collapsed="false">
      <c r="A12" s="25"/>
      <c r="B12" s="18"/>
      <c r="C12" s="26"/>
      <c r="D12" s="18"/>
      <c r="E12" s="28" t="str">
        <f aca="false">IF(B12="","",IFERROR(INDEX(Chantiers!$B$5:$B$304,MATCH(B12,Chantiers!$A$5:$A$304,0)),"n° inconnu"))</f>
        <v/>
      </c>
    </row>
    <row r="13" customFormat="false" ht="15" hidden="false" customHeight="false" outlineLevel="0" collapsed="false">
      <c r="A13" s="25"/>
      <c r="B13" s="18"/>
      <c r="C13" s="26"/>
      <c r="D13" s="18"/>
      <c r="E13" s="28" t="str">
        <f aca="false">IF(B13="","",IFERROR(INDEX(Chantiers!$B$5:$B$304,MATCH(B13,Chantiers!$A$5:$A$304,0)),"n° inconnu"))</f>
        <v/>
      </c>
    </row>
    <row r="14" customFormat="false" ht="15" hidden="false" customHeight="false" outlineLevel="0" collapsed="false">
      <c r="A14" s="25"/>
      <c r="B14" s="18"/>
      <c r="C14" s="26"/>
      <c r="D14" s="18"/>
      <c r="E14" s="28" t="str">
        <f aca="false">IF(B14="","",IFERROR(INDEX(Chantiers!$B$5:$B$304,MATCH(B14,Chantiers!$A$5:$A$304,0)),"n° inconnu"))</f>
        <v/>
      </c>
    </row>
    <row r="15" customFormat="false" ht="15" hidden="false" customHeight="false" outlineLevel="0" collapsed="false">
      <c r="A15" s="25"/>
      <c r="B15" s="18"/>
      <c r="C15" s="26"/>
      <c r="D15" s="18"/>
      <c r="E15" s="28" t="str">
        <f aca="false">IF(B15="","",IFERROR(INDEX(Chantiers!$B$5:$B$304,MATCH(B15,Chantiers!$A$5:$A$304,0)),"n° inconnu"))</f>
        <v/>
      </c>
    </row>
    <row r="16" customFormat="false" ht="15" hidden="false" customHeight="false" outlineLevel="0" collapsed="false">
      <c r="A16" s="25"/>
      <c r="B16" s="18"/>
      <c r="C16" s="26"/>
      <c r="D16" s="18"/>
      <c r="E16" s="28" t="str">
        <f aca="false">IF(B16="","",IFERROR(INDEX(Chantiers!$B$5:$B$304,MATCH(B16,Chantiers!$A$5:$A$304,0)),"n° inconnu"))</f>
        <v/>
      </c>
    </row>
    <row r="17" customFormat="false" ht="15" hidden="false" customHeight="false" outlineLevel="0" collapsed="false">
      <c r="A17" s="25"/>
      <c r="B17" s="18"/>
      <c r="C17" s="26"/>
      <c r="D17" s="18"/>
      <c r="E17" s="28" t="str">
        <f aca="false">IF(B17="","",IFERROR(INDEX(Chantiers!$B$5:$B$304,MATCH(B17,Chantiers!$A$5:$A$304,0)),"n° inconnu"))</f>
        <v/>
      </c>
    </row>
    <row r="18" customFormat="false" ht="15" hidden="false" customHeight="false" outlineLevel="0" collapsed="false">
      <c r="A18" s="25"/>
      <c r="B18" s="18"/>
      <c r="C18" s="26"/>
      <c r="D18" s="18"/>
      <c r="E18" s="28" t="str">
        <f aca="false">IF(B18="","",IFERROR(INDEX(Chantiers!$B$5:$B$304,MATCH(B18,Chantiers!$A$5:$A$304,0)),"n° inconnu"))</f>
        <v/>
      </c>
    </row>
    <row r="19" customFormat="false" ht="15" hidden="false" customHeight="false" outlineLevel="0" collapsed="false">
      <c r="A19" s="25"/>
      <c r="B19" s="18"/>
      <c r="C19" s="26"/>
      <c r="D19" s="18"/>
      <c r="E19" s="28" t="str">
        <f aca="false">IF(B19="","",IFERROR(INDEX(Chantiers!$B$5:$B$304,MATCH(B19,Chantiers!$A$5:$A$304,0)),"n° inconnu"))</f>
        <v/>
      </c>
    </row>
    <row r="20" customFormat="false" ht="15" hidden="false" customHeight="false" outlineLevel="0" collapsed="false">
      <c r="A20" s="25"/>
      <c r="B20" s="18"/>
      <c r="C20" s="26"/>
      <c r="D20" s="18"/>
      <c r="E20" s="28" t="str">
        <f aca="false">IF(B20="","",IFERROR(INDEX(Chantiers!$B$5:$B$304,MATCH(B20,Chantiers!$A$5:$A$304,0)),"n° inconnu"))</f>
        <v/>
      </c>
    </row>
    <row r="21" customFormat="false" ht="15" hidden="false" customHeight="false" outlineLevel="0" collapsed="false">
      <c r="A21" s="25"/>
      <c r="B21" s="18"/>
      <c r="C21" s="26"/>
      <c r="D21" s="18"/>
      <c r="E21" s="28" t="str">
        <f aca="false">IF(B21="","",IFERROR(INDEX(Chantiers!$B$5:$B$304,MATCH(B21,Chantiers!$A$5:$A$304,0)),"n° inconnu"))</f>
        <v/>
      </c>
    </row>
    <row r="22" customFormat="false" ht="15" hidden="false" customHeight="false" outlineLevel="0" collapsed="false">
      <c r="A22" s="25"/>
      <c r="B22" s="18"/>
      <c r="C22" s="26"/>
      <c r="D22" s="18"/>
      <c r="E22" s="28" t="str">
        <f aca="false">IF(B22="","",IFERROR(INDEX(Chantiers!$B$5:$B$304,MATCH(B22,Chantiers!$A$5:$A$304,0)),"n° inconnu"))</f>
        <v/>
      </c>
    </row>
    <row r="23" customFormat="false" ht="15" hidden="false" customHeight="false" outlineLevel="0" collapsed="false">
      <c r="A23" s="25"/>
      <c r="B23" s="18"/>
      <c r="C23" s="26"/>
      <c r="D23" s="18"/>
      <c r="E23" s="28" t="str">
        <f aca="false">IF(B23="","",IFERROR(INDEX(Chantiers!$B$5:$B$304,MATCH(B23,Chantiers!$A$5:$A$304,0)),"n° inconnu"))</f>
        <v/>
      </c>
    </row>
    <row r="24" customFormat="false" ht="15" hidden="false" customHeight="false" outlineLevel="0" collapsed="false">
      <c r="A24" s="25"/>
      <c r="B24" s="18"/>
      <c r="C24" s="26"/>
      <c r="D24" s="18"/>
      <c r="E24" s="28" t="str">
        <f aca="false">IF(B24="","",IFERROR(INDEX(Chantiers!$B$5:$B$304,MATCH(B24,Chantiers!$A$5:$A$304,0)),"n° inconnu"))</f>
        <v/>
      </c>
    </row>
    <row r="25" customFormat="false" ht="15" hidden="false" customHeight="false" outlineLevel="0" collapsed="false">
      <c r="A25" s="25"/>
      <c r="B25" s="18"/>
      <c r="C25" s="26"/>
      <c r="D25" s="18"/>
      <c r="E25" s="28" t="str">
        <f aca="false">IF(B25="","",IFERROR(INDEX(Chantiers!$B$5:$B$304,MATCH(B25,Chantiers!$A$5:$A$304,0)),"n° inconnu"))</f>
        <v/>
      </c>
    </row>
    <row r="26" customFormat="false" ht="15" hidden="false" customHeight="false" outlineLevel="0" collapsed="false">
      <c r="A26" s="25"/>
      <c r="B26" s="18"/>
      <c r="C26" s="26"/>
      <c r="D26" s="18"/>
      <c r="E26" s="28" t="str">
        <f aca="false">IF(B26="","",IFERROR(INDEX(Chantiers!$B$5:$B$304,MATCH(B26,Chantiers!$A$5:$A$304,0)),"n° inconnu"))</f>
        <v/>
      </c>
    </row>
    <row r="27" customFormat="false" ht="15" hidden="false" customHeight="false" outlineLevel="0" collapsed="false">
      <c r="A27" s="25"/>
      <c r="B27" s="18"/>
      <c r="C27" s="26"/>
      <c r="D27" s="18"/>
      <c r="E27" s="28" t="str">
        <f aca="false">IF(B27="","",IFERROR(INDEX(Chantiers!$B$5:$B$304,MATCH(B27,Chantiers!$A$5:$A$304,0)),"n° inconnu"))</f>
        <v/>
      </c>
    </row>
    <row r="28" customFormat="false" ht="15" hidden="false" customHeight="false" outlineLevel="0" collapsed="false">
      <c r="A28" s="25"/>
      <c r="B28" s="18"/>
      <c r="C28" s="26"/>
      <c r="D28" s="18"/>
      <c r="E28" s="28" t="str">
        <f aca="false">IF(B28="","",IFERROR(INDEX(Chantiers!$B$5:$B$304,MATCH(B28,Chantiers!$A$5:$A$304,0)),"n° inconnu"))</f>
        <v/>
      </c>
    </row>
    <row r="29" customFormat="false" ht="15" hidden="false" customHeight="false" outlineLevel="0" collapsed="false">
      <c r="A29" s="25"/>
      <c r="B29" s="18"/>
      <c r="C29" s="26"/>
      <c r="D29" s="18"/>
      <c r="E29" s="28" t="str">
        <f aca="false">IF(B29="","",IFERROR(INDEX(Chantiers!$B$5:$B$304,MATCH(B29,Chantiers!$A$5:$A$304,0)),"n° inconnu"))</f>
        <v/>
      </c>
    </row>
    <row r="30" customFormat="false" ht="15" hidden="false" customHeight="false" outlineLevel="0" collapsed="false">
      <c r="A30" s="25"/>
      <c r="B30" s="18"/>
      <c r="C30" s="26"/>
      <c r="D30" s="18"/>
      <c r="E30" s="28" t="str">
        <f aca="false">IF(B30="","",IFERROR(INDEX(Chantiers!$B$5:$B$304,MATCH(B30,Chantiers!$A$5:$A$304,0)),"n° inconnu"))</f>
        <v/>
      </c>
    </row>
    <row r="31" customFormat="false" ht="15" hidden="false" customHeight="false" outlineLevel="0" collapsed="false">
      <c r="A31" s="25"/>
      <c r="B31" s="18"/>
      <c r="C31" s="26"/>
      <c r="D31" s="18"/>
      <c r="E31" s="28" t="str">
        <f aca="false">IF(B31="","",IFERROR(INDEX(Chantiers!$B$5:$B$304,MATCH(B31,Chantiers!$A$5:$A$304,0)),"n° inconnu"))</f>
        <v/>
      </c>
    </row>
    <row r="32" customFormat="false" ht="15" hidden="false" customHeight="false" outlineLevel="0" collapsed="false">
      <c r="A32" s="25"/>
      <c r="B32" s="18"/>
      <c r="C32" s="26"/>
      <c r="D32" s="18"/>
      <c r="E32" s="28" t="str">
        <f aca="false">IF(B32="","",IFERROR(INDEX(Chantiers!$B$5:$B$304,MATCH(B32,Chantiers!$A$5:$A$304,0)),"n° inconnu"))</f>
        <v/>
      </c>
    </row>
    <row r="33" customFormat="false" ht="15" hidden="false" customHeight="false" outlineLevel="0" collapsed="false">
      <c r="A33" s="25"/>
      <c r="B33" s="18"/>
      <c r="C33" s="26"/>
      <c r="D33" s="18"/>
      <c r="E33" s="28" t="str">
        <f aca="false">IF(B33="","",IFERROR(INDEX(Chantiers!$B$5:$B$304,MATCH(B33,Chantiers!$A$5:$A$304,0)),"n° inconnu"))</f>
        <v/>
      </c>
    </row>
    <row r="34" customFormat="false" ht="15" hidden="false" customHeight="false" outlineLevel="0" collapsed="false">
      <c r="A34" s="25"/>
      <c r="B34" s="18"/>
      <c r="C34" s="26"/>
      <c r="D34" s="18"/>
      <c r="E34" s="28" t="str">
        <f aca="false">IF(B34="","",IFERROR(INDEX(Chantiers!$B$5:$B$304,MATCH(B34,Chantiers!$A$5:$A$304,0)),"n° inconnu"))</f>
        <v/>
      </c>
    </row>
    <row r="35" customFormat="false" ht="15" hidden="false" customHeight="false" outlineLevel="0" collapsed="false">
      <c r="A35" s="25"/>
      <c r="B35" s="18"/>
      <c r="C35" s="26"/>
      <c r="D35" s="18"/>
      <c r="E35" s="28" t="str">
        <f aca="false">IF(B35="","",IFERROR(INDEX(Chantiers!$B$5:$B$304,MATCH(B35,Chantiers!$A$5:$A$304,0)),"n° inconnu"))</f>
        <v/>
      </c>
    </row>
    <row r="36" customFormat="false" ht="15" hidden="false" customHeight="false" outlineLevel="0" collapsed="false">
      <c r="A36" s="25"/>
      <c r="B36" s="18"/>
      <c r="C36" s="26"/>
      <c r="D36" s="18"/>
      <c r="E36" s="28" t="str">
        <f aca="false">IF(B36="","",IFERROR(INDEX(Chantiers!$B$5:$B$304,MATCH(B36,Chantiers!$A$5:$A$304,0)),"n° inconnu"))</f>
        <v/>
      </c>
    </row>
    <row r="37" customFormat="false" ht="15" hidden="false" customHeight="false" outlineLevel="0" collapsed="false">
      <c r="A37" s="25"/>
      <c r="B37" s="18"/>
      <c r="C37" s="26"/>
      <c r="D37" s="18"/>
      <c r="E37" s="28" t="str">
        <f aca="false">IF(B37="","",IFERROR(INDEX(Chantiers!$B$5:$B$304,MATCH(B37,Chantiers!$A$5:$A$304,0)),"n° inconnu"))</f>
        <v/>
      </c>
    </row>
    <row r="38" customFormat="false" ht="15" hidden="false" customHeight="false" outlineLevel="0" collapsed="false">
      <c r="A38" s="25"/>
      <c r="B38" s="18"/>
      <c r="C38" s="26"/>
      <c r="D38" s="18"/>
      <c r="E38" s="28" t="str">
        <f aca="false">IF(B38="","",IFERROR(INDEX(Chantiers!$B$5:$B$304,MATCH(B38,Chantiers!$A$5:$A$304,0)),"n° inconnu"))</f>
        <v/>
      </c>
    </row>
    <row r="39" customFormat="false" ht="15" hidden="false" customHeight="false" outlineLevel="0" collapsed="false">
      <c r="A39" s="25"/>
      <c r="B39" s="18"/>
      <c r="C39" s="26"/>
      <c r="D39" s="18"/>
      <c r="E39" s="28" t="str">
        <f aca="false">IF(B39="","",IFERROR(INDEX(Chantiers!$B$5:$B$304,MATCH(B39,Chantiers!$A$5:$A$304,0)),"n° inconnu"))</f>
        <v/>
      </c>
    </row>
    <row r="40" customFormat="false" ht="15" hidden="false" customHeight="false" outlineLevel="0" collapsed="false">
      <c r="A40" s="25"/>
      <c r="B40" s="18"/>
      <c r="C40" s="26"/>
      <c r="D40" s="18"/>
      <c r="E40" s="28" t="str">
        <f aca="false">IF(B40="","",IFERROR(INDEX(Chantiers!$B$5:$B$304,MATCH(B40,Chantiers!$A$5:$A$304,0)),"n° inconnu"))</f>
        <v/>
      </c>
    </row>
    <row r="41" customFormat="false" ht="15" hidden="false" customHeight="false" outlineLevel="0" collapsed="false">
      <c r="A41" s="25"/>
      <c r="B41" s="18"/>
      <c r="C41" s="26"/>
      <c r="D41" s="18"/>
      <c r="E41" s="28" t="str">
        <f aca="false">IF(B41="","",IFERROR(INDEX(Chantiers!$B$5:$B$304,MATCH(B41,Chantiers!$A$5:$A$304,0)),"n° inconnu"))</f>
        <v/>
      </c>
    </row>
    <row r="42" customFormat="false" ht="15" hidden="false" customHeight="false" outlineLevel="0" collapsed="false">
      <c r="A42" s="25"/>
      <c r="B42" s="18"/>
      <c r="C42" s="26"/>
      <c r="D42" s="18"/>
      <c r="E42" s="28" t="str">
        <f aca="false">IF(B42="","",IFERROR(INDEX(Chantiers!$B$5:$B$304,MATCH(B42,Chantiers!$A$5:$A$304,0)),"n° inconnu"))</f>
        <v/>
      </c>
    </row>
    <row r="43" customFormat="false" ht="15" hidden="false" customHeight="false" outlineLevel="0" collapsed="false">
      <c r="A43" s="25"/>
      <c r="B43" s="18"/>
      <c r="C43" s="26"/>
      <c r="D43" s="18"/>
      <c r="E43" s="28" t="str">
        <f aca="false">IF(B43="","",IFERROR(INDEX(Chantiers!$B$5:$B$304,MATCH(B43,Chantiers!$A$5:$A$304,0)),"n° inconnu"))</f>
        <v/>
      </c>
    </row>
    <row r="44" customFormat="false" ht="15" hidden="false" customHeight="false" outlineLevel="0" collapsed="false">
      <c r="A44" s="25"/>
      <c r="B44" s="18"/>
      <c r="C44" s="26"/>
      <c r="D44" s="18"/>
      <c r="E44" s="28" t="str">
        <f aca="false">IF(B44="","",IFERROR(INDEX(Chantiers!$B$5:$B$304,MATCH(B44,Chantiers!$A$5:$A$304,0)),"n° inconnu"))</f>
        <v/>
      </c>
    </row>
    <row r="45" customFormat="false" ht="15" hidden="false" customHeight="false" outlineLevel="0" collapsed="false">
      <c r="A45" s="25"/>
      <c r="B45" s="18"/>
      <c r="C45" s="26"/>
      <c r="D45" s="18"/>
      <c r="E45" s="28" t="str">
        <f aca="false">IF(B45="","",IFERROR(INDEX(Chantiers!$B$5:$B$304,MATCH(B45,Chantiers!$A$5:$A$304,0)),"n° inconnu"))</f>
        <v/>
      </c>
    </row>
    <row r="46" customFormat="false" ht="15" hidden="false" customHeight="false" outlineLevel="0" collapsed="false">
      <c r="A46" s="25"/>
      <c r="B46" s="18"/>
      <c r="C46" s="26"/>
      <c r="D46" s="18"/>
      <c r="E46" s="28" t="str">
        <f aca="false">IF(B46="","",IFERROR(INDEX(Chantiers!$B$5:$B$304,MATCH(B46,Chantiers!$A$5:$A$304,0)),"n° inconnu"))</f>
        <v/>
      </c>
    </row>
    <row r="47" customFormat="false" ht="15" hidden="false" customHeight="false" outlineLevel="0" collapsed="false">
      <c r="A47" s="25"/>
      <c r="B47" s="18"/>
      <c r="C47" s="26"/>
      <c r="D47" s="18"/>
      <c r="E47" s="28" t="str">
        <f aca="false">IF(B47="","",IFERROR(INDEX(Chantiers!$B$5:$B$304,MATCH(B47,Chantiers!$A$5:$A$304,0)),"n° inconnu"))</f>
        <v/>
      </c>
    </row>
    <row r="48" customFormat="false" ht="15" hidden="false" customHeight="false" outlineLevel="0" collapsed="false">
      <c r="A48" s="25"/>
      <c r="B48" s="18"/>
      <c r="C48" s="26"/>
      <c r="D48" s="18"/>
      <c r="E48" s="28" t="str">
        <f aca="false">IF(B48="","",IFERROR(INDEX(Chantiers!$B$5:$B$304,MATCH(B48,Chantiers!$A$5:$A$304,0)),"n° inconnu"))</f>
        <v/>
      </c>
    </row>
    <row r="49" customFormat="false" ht="15" hidden="false" customHeight="false" outlineLevel="0" collapsed="false">
      <c r="A49" s="25"/>
      <c r="B49" s="18"/>
      <c r="C49" s="26"/>
      <c r="D49" s="18"/>
      <c r="E49" s="28" t="str">
        <f aca="false">IF(B49="","",IFERROR(INDEX(Chantiers!$B$5:$B$304,MATCH(B49,Chantiers!$A$5:$A$304,0)),"n° inconnu"))</f>
        <v/>
      </c>
    </row>
    <row r="50" customFormat="false" ht="15" hidden="false" customHeight="false" outlineLevel="0" collapsed="false">
      <c r="A50" s="25"/>
      <c r="B50" s="18"/>
      <c r="C50" s="26"/>
      <c r="D50" s="18"/>
      <c r="E50" s="28" t="str">
        <f aca="false">IF(B50="","",IFERROR(INDEX(Chantiers!$B$5:$B$304,MATCH(B50,Chantiers!$A$5:$A$304,0)),"n° inconnu"))</f>
        <v/>
      </c>
    </row>
    <row r="51" customFormat="false" ht="15" hidden="false" customHeight="false" outlineLevel="0" collapsed="false">
      <c r="A51" s="25"/>
      <c r="B51" s="18"/>
      <c r="C51" s="26"/>
      <c r="D51" s="18"/>
      <c r="E51" s="28" t="str">
        <f aca="false">IF(B51="","",IFERROR(INDEX(Chantiers!$B$5:$B$304,MATCH(B51,Chantiers!$A$5:$A$304,0)),"n° inconnu"))</f>
        <v/>
      </c>
    </row>
    <row r="52" customFormat="false" ht="15" hidden="false" customHeight="false" outlineLevel="0" collapsed="false">
      <c r="A52" s="25"/>
      <c r="B52" s="18"/>
      <c r="C52" s="26"/>
      <c r="D52" s="18"/>
      <c r="E52" s="28" t="str">
        <f aca="false">IF(B52="","",IFERROR(INDEX(Chantiers!$B$5:$B$304,MATCH(B52,Chantiers!$A$5:$A$304,0)),"n° inconnu"))</f>
        <v/>
      </c>
    </row>
    <row r="53" customFormat="false" ht="15" hidden="false" customHeight="false" outlineLevel="0" collapsed="false">
      <c r="A53" s="25"/>
      <c r="B53" s="18"/>
      <c r="C53" s="26"/>
      <c r="D53" s="18"/>
      <c r="E53" s="28" t="str">
        <f aca="false">IF(B53="","",IFERROR(INDEX(Chantiers!$B$5:$B$304,MATCH(B53,Chantiers!$A$5:$A$304,0)),"n° inconnu"))</f>
        <v/>
      </c>
    </row>
    <row r="54" customFormat="false" ht="15" hidden="false" customHeight="false" outlineLevel="0" collapsed="false">
      <c r="A54" s="25"/>
      <c r="B54" s="18"/>
      <c r="C54" s="26"/>
      <c r="D54" s="18"/>
      <c r="E54" s="28" t="str">
        <f aca="false">IF(B54="","",IFERROR(INDEX(Chantiers!$B$5:$B$304,MATCH(B54,Chantiers!$A$5:$A$304,0)),"n° inconnu"))</f>
        <v/>
      </c>
    </row>
    <row r="55" customFormat="false" ht="15" hidden="false" customHeight="false" outlineLevel="0" collapsed="false">
      <c r="A55" s="25"/>
      <c r="B55" s="18"/>
      <c r="C55" s="26"/>
      <c r="D55" s="18"/>
      <c r="E55" s="28" t="str">
        <f aca="false">IF(B55="","",IFERROR(INDEX(Chantiers!$B$5:$B$304,MATCH(B55,Chantiers!$A$5:$A$304,0)),"n° inconnu"))</f>
        <v/>
      </c>
    </row>
    <row r="56" customFormat="false" ht="15" hidden="false" customHeight="false" outlineLevel="0" collapsed="false">
      <c r="A56" s="25"/>
      <c r="B56" s="18"/>
      <c r="C56" s="26"/>
      <c r="D56" s="18"/>
      <c r="E56" s="28" t="str">
        <f aca="false">IF(B56="","",IFERROR(INDEX(Chantiers!$B$5:$B$304,MATCH(B56,Chantiers!$A$5:$A$304,0)),"n° inconnu"))</f>
        <v/>
      </c>
    </row>
    <row r="57" customFormat="false" ht="15" hidden="false" customHeight="false" outlineLevel="0" collapsed="false">
      <c r="A57" s="25"/>
      <c r="B57" s="18"/>
      <c r="C57" s="26"/>
      <c r="D57" s="18"/>
      <c r="E57" s="28" t="str">
        <f aca="false">IF(B57="","",IFERROR(INDEX(Chantiers!$B$5:$B$304,MATCH(B57,Chantiers!$A$5:$A$304,0)),"n° inconnu"))</f>
        <v/>
      </c>
    </row>
    <row r="58" customFormat="false" ht="15" hidden="false" customHeight="false" outlineLevel="0" collapsed="false">
      <c r="A58" s="25"/>
      <c r="B58" s="18"/>
      <c r="C58" s="26"/>
      <c r="D58" s="18"/>
      <c r="E58" s="28" t="str">
        <f aca="false">IF(B58="","",IFERROR(INDEX(Chantiers!$B$5:$B$304,MATCH(B58,Chantiers!$A$5:$A$304,0)),"n° inconnu"))</f>
        <v/>
      </c>
    </row>
    <row r="59" customFormat="false" ht="15" hidden="false" customHeight="false" outlineLevel="0" collapsed="false">
      <c r="A59" s="25"/>
      <c r="B59" s="18"/>
      <c r="C59" s="26"/>
      <c r="D59" s="18"/>
      <c r="E59" s="28" t="str">
        <f aca="false">IF(B59="","",IFERROR(INDEX(Chantiers!$B$5:$B$304,MATCH(B59,Chantiers!$A$5:$A$304,0)),"n° inconnu"))</f>
        <v/>
      </c>
    </row>
    <row r="60" customFormat="false" ht="15" hidden="false" customHeight="false" outlineLevel="0" collapsed="false">
      <c r="A60" s="25"/>
      <c r="B60" s="18"/>
      <c r="C60" s="26"/>
      <c r="D60" s="18"/>
      <c r="E60" s="28" t="str">
        <f aca="false">IF(B60="","",IFERROR(INDEX(Chantiers!$B$5:$B$304,MATCH(B60,Chantiers!$A$5:$A$304,0)),"n° inconnu"))</f>
        <v/>
      </c>
    </row>
    <row r="61" customFormat="false" ht="15" hidden="false" customHeight="false" outlineLevel="0" collapsed="false">
      <c r="A61" s="25"/>
      <c r="B61" s="18"/>
      <c r="C61" s="26"/>
      <c r="D61" s="18"/>
      <c r="E61" s="28" t="str">
        <f aca="false">IF(B61="","",IFERROR(INDEX(Chantiers!$B$5:$B$304,MATCH(B61,Chantiers!$A$5:$A$304,0)),"n° inconnu"))</f>
        <v/>
      </c>
    </row>
    <row r="62" customFormat="false" ht="15" hidden="false" customHeight="false" outlineLevel="0" collapsed="false">
      <c r="A62" s="25"/>
      <c r="B62" s="18"/>
      <c r="C62" s="26"/>
      <c r="D62" s="18"/>
      <c r="E62" s="28" t="str">
        <f aca="false">IF(B62="","",IFERROR(INDEX(Chantiers!$B$5:$B$304,MATCH(B62,Chantiers!$A$5:$A$304,0)),"n° inconnu"))</f>
        <v/>
      </c>
    </row>
    <row r="63" customFormat="false" ht="15" hidden="false" customHeight="false" outlineLevel="0" collapsed="false">
      <c r="A63" s="25"/>
      <c r="B63" s="18"/>
      <c r="C63" s="26"/>
      <c r="D63" s="18"/>
      <c r="E63" s="28" t="str">
        <f aca="false">IF(B63="","",IFERROR(INDEX(Chantiers!$B$5:$B$304,MATCH(B63,Chantiers!$A$5:$A$304,0)),"n° inconnu"))</f>
        <v/>
      </c>
    </row>
    <row r="64" customFormat="false" ht="15" hidden="false" customHeight="false" outlineLevel="0" collapsed="false">
      <c r="A64" s="25"/>
      <c r="B64" s="18"/>
      <c r="C64" s="26"/>
      <c r="D64" s="18"/>
      <c r="E64" s="28" t="str">
        <f aca="false">IF(B64="","",IFERROR(INDEX(Chantiers!$B$5:$B$304,MATCH(B64,Chantiers!$A$5:$A$304,0)),"n° inconnu"))</f>
        <v/>
      </c>
    </row>
    <row r="65" customFormat="false" ht="15" hidden="false" customHeight="false" outlineLevel="0" collapsed="false">
      <c r="A65" s="25"/>
      <c r="B65" s="18"/>
      <c r="C65" s="26"/>
      <c r="D65" s="18"/>
      <c r="E65" s="28" t="str">
        <f aca="false">IF(B65="","",IFERROR(INDEX(Chantiers!$B$5:$B$304,MATCH(B65,Chantiers!$A$5:$A$304,0)),"n° inconnu"))</f>
        <v/>
      </c>
    </row>
    <row r="66" customFormat="false" ht="15" hidden="false" customHeight="false" outlineLevel="0" collapsed="false">
      <c r="A66" s="25"/>
      <c r="B66" s="18"/>
      <c r="C66" s="26"/>
      <c r="D66" s="18"/>
      <c r="E66" s="28" t="str">
        <f aca="false">IF(B66="","",IFERROR(INDEX(Chantiers!$B$5:$B$304,MATCH(B66,Chantiers!$A$5:$A$304,0)),"n° inconnu"))</f>
        <v/>
      </c>
    </row>
    <row r="67" customFormat="false" ht="15" hidden="false" customHeight="false" outlineLevel="0" collapsed="false">
      <c r="A67" s="25"/>
      <c r="B67" s="18"/>
      <c r="C67" s="26"/>
      <c r="D67" s="18"/>
      <c r="E67" s="28" t="str">
        <f aca="false">IF(B67="","",IFERROR(INDEX(Chantiers!$B$5:$B$304,MATCH(B67,Chantiers!$A$5:$A$304,0)),"n° inconnu"))</f>
        <v/>
      </c>
    </row>
    <row r="68" customFormat="false" ht="15" hidden="false" customHeight="false" outlineLevel="0" collapsed="false">
      <c r="A68" s="25"/>
      <c r="B68" s="18"/>
      <c r="C68" s="26"/>
      <c r="D68" s="18"/>
      <c r="E68" s="28" t="str">
        <f aca="false">IF(B68="","",IFERROR(INDEX(Chantiers!$B$5:$B$304,MATCH(B68,Chantiers!$A$5:$A$304,0)),"n° inconnu"))</f>
        <v/>
      </c>
    </row>
    <row r="69" customFormat="false" ht="15" hidden="false" customHeight="false" outlineLevel="0" collapsed="false">
      <c r="A69" s="25"/>
      <c r="B69" s="18"/>
      <c r="C69" s="26"/>
      <c r="D69" s="18"/>
      <c r="E69" s="28" t="str">
        <f aca="false">IF(B69="","",IFERROR(INDEX(Chantiers!$B$5:$B$304,MATCH(B69,Chantiers!$A$5:$A$304,0)),"n° inconnu"))</f>
        <v/>
      </c>
    </row>
    <row r="70" customFormat="false" ht="15" hidden="false" customHeight="false" outlineLevel="0" collapsed="false">
      <c r="A70" s="25"/>
      <c r="B70" s="18"/>
      <c r="C70" s="26"/>
      <c r="D70" s="18"/>
      <c r="E70" s="28" t="str">
        <f aca="false">IF(B70="","",IFERROR(INDEX(Chantiers!$B$5:$B$304,MATCH(B70,Chantiers!$A$5:$A$304,0)),"n° inconnu"))</f>
        <v/>
      </c>
    </row>
    <row r="71" customFormat="false" ht="15" hidden="false" customHeight="false" outlineLevel="0" collapsed="false">
      <c r="A71" s="25"/>
      <c r="B71" s="18"/>
      <c r="C71" s="26"/>
      <c r="D71" s="18"/>
      <c r="E71" s="28" t="str">
        <f aca="false">IF(B71="","",IFERROR(INDEX(Chantiers!$B$5:$B$304,MATCH(B71,Chantiers!$A$5:$A$304,0)),"n° inconnu"))</f>
        <v/>
      </c>
    </row>
    <row r="72" customFormat="false" ht="15" hidden="false" customHeight="false" outlineLevel="0" collapsed="false">
      <c r="A72" s="25"/>
      <c r="B72" s="18"/>
      <c r="C72" s="26"/>
      <c r="D72" s="18"/>
      <c r="E72" s="28" t="str">
        <f aca="false">IF(B72="","",IFERROR(INDEX(Chantiers!$B$5:$B$304,MATCH(B72,Chantiers!$A$5:$A$304,0)),"n° inconnu"))</f>
        <v/>
      </c>
    </row>
    <row r="73" customFormat="false" ht="15" hidden="false" customHeight="false" outlineLevel="0" collapsed="false">
      <c r="A73" s="25"/>
      <c r="B73" s="18"/>
      <c r="C73" s="26"/>
      <c r="D73" s="18"/>
      <c r="E73" s="28" t="str">
        <f aca="false">IF(B73="","",IFERROR(INDEX(Chantiers!$B$5:$B$304,MATCH(B73,Chantiers!$A$5:$A$304,0)),"n° inconnu"))</f>
        <v/>
      </c>
    </row>
    <row r="74" customFormat="false" ht="15" hidden="false" customHeight="false" outlineLevel="0" collapsed="false">
      <c r="A74" s="25"/>
      <c r="B74" s="18"/>
      <c r="C74" s="26"/>
      <c r="D74" s="18"/>
      <c r="E74" s="28" t="str">
        <f aca="false">IF(B74="","",IFERROR(INDEX(Chantiers!$B$5:$B$304,MATCH(B74,Chantiers!$A$5:$A$304,0)),"n° inconnu"))</f>
        <v/>
      </c>
    </row>
    <row r="75" customFormat="false" ht="15" hidden="false" customHeight="false" outlineLevel="0" collapsed="false">
      <c r="A75" s="25"/>
      <c r="B75" s="18"/>
      <c r="C75" s="26"/>
      <c r="D75" s="18"/>
      <c r="E75" s="28" t="str">
        <f aca="false">IF(B75="","",IFERROR(INDEX(Chantiers!$B$5:$B$304,MATCH(B75,Chantiers!$A$5:$A$304,0)),"n° inconnu"))</f>
        <v/>
      </c>
    </row>
    <row r="76" customFormat="false" ht="15" hidden="false" customHeight="false" outlineLevel="0" collapsed="false">
      <c r="A76" s="25"/>
      <c r="B76" s="18"/>
      <c r="C76" s="26"/>
      <c r="D76" s="18"/>
      <c r="E76" s="28" t="str">
        <f aca="false">IF(B76="","",IFERROR(INDEX(Chantiers!$B$5:$B$304,MATCH(B76,Chantiers!$A$5:$A$304,0)),"n° inconnu"))</f>
        <v/>
      </c>
    </row>
    <row r="77" customFormat="false" ht="15" hidden="false" customHeight="false" outlineLevel="0" collapsed="false">
      <c r="A77" s="25"/>
      <c r="B77" s="18"/>
      <c r="C77" s="26"/>
      <c r="D77" s="18"/>
      <c r="E77" s="28" t="str">
        <f aca="false">IF(B77="","",IFERROR(INDEX(Chantiers!$B$5:$B$304,MATCH(B77,Chantiers!$A$5:$A$304,0)),"n° inconnu"))</f>
        <v/>
      </c>
    </row>
    <row r="78" customFormat="false" ht="15" hidden="false" customHeight="false" outlineLevel="0" collapsed="false">
      <c r="A78" s="25"/>
      <c r="B78" s="18"/>
      <c r="C78" s="26"/>
      <c r="D78" s="18"/>
      <c r="E78" s="28" t="str">
        <f aca="false">IF(B78="","",IFERROR(INDEX(Chantiers!$B$5:$B$304,MATCH(B78,Chantiers!$A$5:$A$304,0)),"n° inconnu"))</f>
        <v/>
      </c>
    </row>
    <row r="79" customFormat="false" ht="15" hidden="false" customHeight="false" outlineLevel="0" collapsed="false">
      <c r="A79" s="25"/>
      <c r="B79" s="18"/>
      <c r="C79" s="26"/>
      <c r="D79" s="18"/>
      <c r="E79" s="28" t="str">
        <f aca="false">IF(B79="","",IFERROR(INDEX(Chantiers!$B$5:$B$304,MATCH(B79,Chantiers!$A$5:$A$304,0)),"n° inconnu"))</f>
        <v/>
      </c>
    </row>
    <row r="80" customFormat="false" ht="15" hidden="false" customHeight="false" outlineLevel="0" collapsed="false">
      <c r="A80" s="25"/>
      <c r="B80" s="18"/>
      <c r="C80" s="26"/>
      <c r="D80" s="18"/>
      <c r="E80" s="28" t="str">
        <f aca="false">IF(B80="","",IFERROR(INDEX(Chantiers!$B$5:$B$304,MATCH(B80,Chantiers!$A$5:$A$304,0)),"n° inconnu"))</f>
        <v/>
      </c>
    </row>
    <row r="81" customFormat="false" ht="15" hidden="false" customHeight="false" outlineLevel="0" collapsed="false">
      <c r="A81" s="25"/>
      <c r="B81" s="18"/>
      <c r="C81" s="26"/>
      <c r="D81" s="18"/>
      <c r="E81" s="28" t="str">
        <f aca="false">IF(B81="","",IFERROR(INDEX(Chantiers!$B$5:$B$304,MATCH(B81,Chantiers!$A$5:$A$304,0)),"n° inconnu"))</f>
        <v/>
      </c>
    </row>
    <row r="82" customFormat="false" ht="15" hidden="false" customHeight="false" outlineLevel="0" collapsed="false">
      <c r="A82" s="25"/>
      <c r="B82" s="18"/>
      <c r="C82" s="26"/>
      <c r="D82" s="18"/>
      <c r="E82" s="28" t="str">
        <f aca="false">IF(B82="","",IFERROR(INDEX(Chantiers!$B$5:$B$304,MATCH(B82,Chantiers!$A$5:$A$304,0)),"n° inconnu"))</f>
        <v/>
      </c>
    </row>
    <row r="83" customFormat="false" ht="15" hidden="false" customHeight="false" outlineLevel="0" collapsed="false">
      <c r="A83" s="25"/>
      <c r="B83" s="18"/>
      <c r="C83" s="26"/>
      <c r="D83" s="18"/>
      <c r="E83" s="28" t="str">
        <f aca="false">IF(B83="","",IFERROR(INDEX(Chantiers!$B$5:$B$304,MATCH(B83,Chantiers!$A$5:$A$304,0)),"n° inconnu"))</f>
        <v/>
      </c>
    </row>
    <row r="84" customFormat="false" ht="15" hidden="false" customHeight="false" outlineLevel="0" collapsed="false">
      <c r="A84" s="25"/>
      <c r="B84" s="18"/>
      <c r="C84" s="26"/>
      <c r="D84" s="18"/>
      <c r="E84" s="28" t="str">
        <f aca="false">IF(B84="","",IFERROR(INDEX(Chantiers!$B$5:$B$304,MATCH(B84,Chantiers!$A$5:$A$304,0)),"n° inconnu"))</f>
        <v/>
      </c>
    </row>
    <row r="85" customFormat="false" ht="15" hidden="false" customHeight="false" outlineLevel="0" collapsed="false">
      <c r="A85" s="25"/>
      <c r="B85" s="18"/>
      <c r="C85" s="26"/>
      <c r="D85" s="18"/>
      <c r="E85" s="28" t="str">
        <f aca="false">IF(B85="","",IFERROR(INDEX(Chantiers!$B$5:$B$304,MATCH(B85,Chantiers!$A$5:$A$304,0)),"n° inconnu"))</f>
        <v/>
      </c>
    </row>
    <row r="86" customFormat="false" ht="15" hidden="false" customHeight="false" outlineLevel="0" collapsed="false">
      <c r="A86" s="25"/>
      <c r="B86" s="18"/>
      <c r="C86" s="26"/>
      <c r="D86" s="18"/>
      <c r="E86" s="28" t="str">
        <f aca="false">IF(B86="","",IFERROR(INDEX(Chantiers!$B$5:$B$304,MATCH(B86,Chantiers!$A$5:$A$304,0)),"n° inconnu"))</f>
        <v/>
      </c>
    </row>
    <row r="87" customFormat="false" ht="15" hidden="false" customHeight="false" outlineLevel="0" collapsed="false">
      <c r="A87" s="25"/>
      <c r="B87" s="18"/>
      <c r="C87" s="26"/>
      <c r="D87" s="18"/>
      <c r="E87" s="28" t="str">
        <f aca="false">IF(B87="","",IFERROR(INDEX(Chantiers!$B$5:$B$304,MATCH(B87,Chantiers!$A$5:$A$304,0)),"n° inconnu"))</f>
        <v/>
      </c>
    </row>
    <row r="88" customFormat="false" ht="15" hidden="false" customHeight="false" outlineLevel="0" collapsed="false">
      <c r="A88" s="25"/>
      <c r="B88" s="18"/>
      <c r="C88" s="26"/>
      <c r="D88" s="18"/>
      <c r="E88" s="28" t="str">
        <f aca="false">IF(B88="","",IFERROR(INDEX(Chantiers!$B$5:$B$304,MATCH(B88,Chantiers!$A$5:$A$304,0)),"n° inconnu"))</f>
        <v/>
      </c>
    </row>
    <row r="89" customFormat="false" ht="15" hidden="false" customHeight="false" outlineLevel="0" collapsed="false">
      <c r="A89" s="25"/>
      <c r="B89" s="18"/>
      <c r="C89" s="26"/>
      <c r="D89" s="18"/>
      <c r="E89" s="28" t="str">
        <f aca="false">IF(B89="","",IFERROR(INDEX(Chantiers!$B$5:$B$304,MATCH(B89,Chantiers!$A$5:$A$304,0)),"n° inconnu"))</f>
        <v/>
      </c>
    </row>
    <row r="90" customFormat="false" ht="15" hidden="false" customHeight="false" outlineLevel="0" collapsed="false">
      <c r="A90" s="25"/>
      <c r="B90" s="18"/>
      <c r="C90" s="26"/>
      <c r="D90" s="18"/>
      <c r="E90" s="28" t="str">
        <f aca="false">IF(B90="","",IFERROR(INDEX(Chantiers!$B$5:$B$304,MATCH(B90,Chantiers!$A$5:$A$304,0)),"n° inconnu"))</f>
        <v/>
      </c>
    </row>
    <row r="91" customFormat="false" ht="15" hidden="false" customHeight="false" outlineLevel="0" collapsed="false">
      <c r="A91" s="25"/>
      <c r="B91" s="18"/>
      <c r="C91" s="26"/>
      <c r="D91" s="18"/>
      <c r="E91" s="28" t="str">
        <f aca="false">IF(B91="","",IFERROR(INDEX(Chantiers!$B$5:$B$304,MATCH(B91,Chantiers!$A$5:$A$304,0)),"n° inconnu"))</f>
        <v/>
      </c>
    </row>
    <row r="92" customFormat="false" ht="15" hidden="false" customHeight="false" outlineLevel="0" collapsed="false">
      <c r="A92" s="25"/>
      <c r="B92" s="18"/>
      <c r="C92" s="26"/>
      <c r="D92" s="18"/>
      <c r="E92" s="28" t="str">
        <f aca="false">IF(B92="","",IFERROR(INDEX(Chantiers!$B$5:$B$304,MATCH(B92,Chantiers!$A$5:$A$304,0)),"n° inconnu"))</f>
        <v/>
      </c>
    </row>
    <row r="93" customFormat="false" ht="15" hidden="false" customHeight="false" outlineLevel="0" collapsed="false">
      <c r="A93" s="25"/>
      <c r="B93" s="18"/>
      <c r="C93" s="26"/>
      <c r="D93" s="18"/>
      <c r="E93" s="28" t="str">
        <f aca="false">IF(B93="","",IFERROR(INDEX(Chantiers!$B$5:$B$304,MATCH(B93,Chantiers!$A$5:$A$304,0)),"n° inconnu"))</f>
        <v/>
      </c>
    </row>
    <row r="94" customFormat="false" ht="15" hidden="false" customHeight="false" outlineLevel="0" collapsed="false">
      <c r="A94" s="25"/>
      <c r="B94" s="18"/>
      <c r="C94" s="26"/>
      <c r="D94" s="18"/>
      <c r="E94" s="28" t="str">
        <f aca="false">IF(B94="","",IFERROR(INDEX(Chantiers!$B$5:$B$304,MATCH(B94,Chantiers!$A$5:$A$304,0)),"n° inconnu"))</f>
        <v/>
      </c>
    </row>
    <row r="95" customFormat="false" ht="15" hidden="false" customHeight="false" outlineLevel="0" collapsed="false">
      <c r="A95" s="25"/>
      <c r="B95" s="18"/>
      <c r="C95" s="26"/>
      <c r="D95" s="18"/>
      <c r="E95" s="28" t="str">
        <f aca="false">IF(B95="","",IFERROR(INDEX(Chantiers!$B$5:$B$304,MATCH(B95,Chantiers!$A$5:$A$304,0)),"n° inconnu"))</f>
        <v/>
      </c>
    </row>
    <row r="96" customFormat="false" ht="15" hidden="false" customHeight="false" outlineLevel="0" collapsed="false">
      <c r="A96" s="25"/>
      <c r="B96" s="18"/>
      <c r="C96" s="26"/>
      <c r="D96" s="18"/>
      <c r="E96" s="28" t="str">
        <f aca="false">IF(B96="","",IFERROR(INDEX(Chantiers!$B$5:$B$304,MATCH(B96,Chantiers!$A$5:$A$304,0)),"n° inconnu"))</f>
        <v/>
      </c>
    </row>
    <row r="97" customFormat="false" ht="15" hidden="false" customHeight="false" outlineLevel="0" collapsed="false">
      <c r="A97" s="25"/>
      <c r="B97" s="18"/>
      <c r="C97" s="26"/>
      <c r="D97" s="18"/>
      <c r="E97" s="28" t="str">
        <f aca="false">IF(B97="","",IFERROR(INDEX(Chantiers!$B$5:$B$304,MATCH(B97,Chantiers!$A$5:$A$304,0)),"n° inconnu"))</f>
        <v/>
      </c>
    </row>
    <row r="98" customFormat="false" ht="15" hidden="false" customHeight="false" outlineLevel="0" collapsed="false">
      <c r="A98" s="25"/>
      <c r="B98" s="18"/>
      <c r="C98" s="26"/>
      <c r="D98" s="18"/>
      <c r="E98" s="28" t="str">
        <f aca="false">IF(B98="","",IFERROR(INDEX(Chantiers!$B$5:$B$304,MATCH(B98,Chantiers!$A$5:$A$304,0)),"n° inconnu"))</f>
        <v/>
      </c>
    </row>
    <row r="99" customFormat="false" ht="15" hidden="false" customHeight="false" outlineLevel="0" collapsed="false">
      <c r="A99" s="25"/>
      <c r="B99" s="18"/>
      <c r="C99" s="26"/>
      <c r="D99" s="18"/>
      <c r="E99" s="28" t="str">
        <f aca="false">IF(B99="","",IFERROR(INDEX(Chantiers!$B$5:$B$304,MATCH(B99,Chantiers!$A$5:$A$304,0)),"n° inconnu"))</f>
        <v/>
      </c>
    </row>
    <row r="100" customFormat="false" ht="15" hidden="false" customHeight="false" outlineLevel="0" collapsed="false">
      <c r="A100" s="25"/>
      <c r="B100" s="18"/>
      <c r="C100" s="26"/>
      <c r="D100" s="18"/>
      <c r="E100" s="28" t="str">
        <f aca="false">IF(B100="","",IFERROR(INDEX(Chantiers!$B$5:$B$304,MATCH(B100,Chantiers!$A$5:$A$304,0)),"n° inconnu"))</f>
        <v/>
      </c>
    </row>
    <row r="101" customFormat="false" ht="15" hidden="false" customHeight="false" outlineLevel="0" collapsed="false">
      <c r="A101" s="25"/>
      <c r="B101" s="18"/>
      <c r="C101" s="26"/>
      <c r="D101" s="18"/>
      <c r="E101" s="28" t="str">
        <f aca="false">IF(B101="","",IFERROR(INDEX(Chantiers!$B$5:$B$304,MATCH(B101,Chantiers!$A$5:$A$304,0)),"n° inconnu"))</f>
        <v/>
      </c>
    </row>
    <row r="102" customFormat="false" ht="15" hidden="false" customHeight="false" outlineLevel="0" collapsed="false">
      <c r="A102" s="25"/>
      <c r="B102" s="18"/>
      <c r="C102" s="26"/>
      <c r="D102" s="18"/>
      <c r="E102" s="28" t="str">
        <f aca="false">IF(B102="","",IFERROR(INDEX(Chantiers!$B$5:$B$304,MATCH(B102,Chantiers!$A$5:$A$304,0)),"n° inconnu"))</f>
        <v/>
      </c>
    </row>
    <row r="103" customFormat="false" ht="15" hidden="false" customHeight="false" outlineLevel="0" collapsed="false">
      <c r="A103" s="25"/>
      <c r="B103" s="18"/>
      <c r="C103" s="26"/>
      <c r="D103" s="18"/>
      <c r="E103" s="28" t="str">
        <f aca="false">IF(B103="","",IFERROR(INDEX(Chantiers!$B$5:$B$304,MATCH(B103,Chantiers!$A$5:$A$304,0)),"n° inconnu"))</f>
        <v/>
      </c>
    </row>
    <row r="104" customFormat="false" ht="15" hidden="false" customHeight="false" outlineLevel="0" collapsed="false">
      <c r="A104" s="25"/>
      <c r="B104" s="18"/>
      <c r="C104" s="26"/>
      <c r="D104" s="18"/>
      <c r="E104" s="28" t="str">
        <f aca="false">IF(B104="","",IFERROR(INDEX(Chantiers!$B$5:$B$304,MATCH(B104,Chantiers!$A$5:$A$304,0)),"n° inconnu"))</f>
        <v/>
      </c>
    </row>
    <row r="105" customFormat="false" ht="15" hidden="false" customHeight="false" outlineLevel="0" collapsed="false">
      <c r="A105" s="25"/>
      <c r="B105" s="18"/>
      <c r="C105" s="26"/>
      <c r="D105" s="18"/>
      <c r="E105" s="28" t="str">
        <f aca="false">IF(B105="","",IFERROR(INDEX(Chantiers!$B$5:$B$304,MATCH(B105,Chantiers!$A$5:$A$304,0)),"n° inconnu"))</f>
        <v/>
      </c>
    </row>
    <row r="106" customFormat="false" ht="15" hidden="false" customHeight="false" outlineLevel="0" collapsed="false">
      <c r="A106" s="25"/>
      <c r="B106" s="18"/>
      <c r="C106" s="26"/>
      <c r="D106" s="18"/>
      <c r="E106" s="28" t="str">
        <f aca="false">IF(B106="","",IFERROR(INDEX(Chantiers!$B$5:$B$304,MATCH(B106,Chantiers!$A$5:$A$304,0)),"n° inconnu"))</f>
        <v/>
      </c>
    </row>
    <row r="107" customFormat="false" ht="15" hidden="false" customHeight="false" outlineLevel="0" collapsed="false">
      <c r="A107" s="25"/>
      <c r="B107" s="18"/>
      <c r="C107" s="26"/>
      <c r="D107" s="18"/>
      <c r="E107" s="28" t="str">
        <f aca="false">IF(B107="","",IFERROR(INDEX(Chantiers!$B$5:$B$304,MATCH(B107,Chantiers!$A$5:$A$304,0)),"n° inconnu"))</f>
        <v/>
      </c>
    </row>
    <row r="108" customFormat="false" ht="15" hidden="false" customHeight="false" outlineLevel="0" collapsed="false">
      <c r="A108" s="25"/>
      <c r="B108" s="18"/>
      <c r="C108" s="26"/>
      <c r="D108" s="18"/>
      <c r="E108" s="28" t="str">
        <f aca="false">IF(B108="","",IFERROR(INDEX(Chantiers!$B$5:$B$304,MATCH(B108,Chantiers!$A$5:$A$304,0)),"n° inconnu"))</f>
        <v/>
      </c>
    </row>
    <row r="109" customFormat="false" ht="15" hidden="false" customHeight="false" outlineLevel="0" collapsed="false">
      <c r="A109" s="25"/>
      <c r="B109" s="18"/>
      <c r="C109" s="26"/>
      <c r="D109" s="18"/>
      <c r="E109" s="28" t="str">
        <f aca="false">IF(B109="","",IFERROR(INDEX(Chantiers!$B$5:$B$304,MATCH(B109,Chantiers!$A$5:$A$304,0)),"n° inconnu"))</f>
        <v/>
      </c>
    </row>
    <row r="110" customFormat="false" ht="15" hidden="false" customHeight="false" outlineLevel="0" collapsed="false">
      <c r="A110" s="25"/>
      <c r="B110" s="18"/>
      <c r="C110" s="26"/>
      <c r="D110" s="18"/>
      <c r="E110" s="28" t="str">
        <f aca="false">IF(B110="","",IFERROR(INDEX(Chantiers!$B$5:$B$304,MATCH(B110,Chantiers!$A$5:$A$304,0)),"n° inconnu"))</f>
        <v/>
      </c>
    </row>
    <row r="111" customFormat="false" ht="15" hidden="false" customHeight="false" outlineLevel="0" collapsed="false">
      <c r="A111" s="25"/>
      <c r="B111" s="18"/>
      <c r="C111" s="26"/>
      <c r="D111" s="18"/>
      <c r="E111" s="28" t="str">
        <f aca="false">IF(B111="","",IFERROR(INDEX(Chantiers!$B$5:$B$304,MATCH(B111,Chantiers!$A$5:$A$304,0)),"n° inconnu"))</f>
        <v/>
      </c>
    </row>
    <row r="112" customFormat="false" ht="15" hidden="false" customHeight="false" outlineLevel="0" collapsed="false">
      <c r="A112" s="25"/>
      <c r="B112" s="18"/>
      <c r="C112" s="26"/>
      <c r="D112" s="18"/>
      <c r="E112" s="28" t="str">
        <f aca="false">IF(B112="","",IFERROR(INDEX(Chantiers!$B$5:$B$304,MATCH(B112,Chantiers!$A$5:$A$304,0)),"n° inconnu"))</f>
        <v/>
      </c>
    </row>
    <row r="113" customFormat="false" ht="15" hidden="false" customHeight="false" outlineLevel="0" collapsed="false">
      <c r="A113" s="25"/>
      <c r="B113" s="18"/>
      <c r="C113" s="26"/>
      <c r="D113" s="18"/>
      <c r="E113" s="28" t="str">
        <f aca="false">IF(B113="","",IFERROR(INDEX(Chantiers!$B$5:$B$304,MATCH(B113,Chantiers!$A$5:$A$304,0)),"n° inconnu"))</f>
        <v/>
      </c>
    </row>
    <row r="114" customFormat="false" ht="15" hidden="false" customHeight="false" outlineLevel="0" collapsed="false">
      <c r="A114" s="25"/>
      <c r="B114" s="18"/>
      <c r="C114" s="26"/>
      <c r="D114" s="18"/>
      <c r="E114" s="28" t="str">
        <f aca="false">IF(B114="","",IFERROR(INDEX(Chantiers!$B$5:$B$304,MATCH(B114,Chantiers!$A$5:$A$304,0)),"n° inconnu"))</f>
        <v/>
      </c>
    </row>
    <row r="115" customFormat="false" ht="15" hidden="false" customHeight="false" outlineLevel="0" collapsed="false">
      <c r="A115" s="25"/>
      <c r="B115" s="18"/>
      <c r="C115" s="26"/>
      <c r="D115" s="18"/>
      <c r="E115" s="28" t="str">
        <f aca="false">IF(B115="","",IFERROR(INDEX(Chantiers!$B$5:$B$304,MATCH(B115,Chantiers!$A$5:$A$304,0)),"n° inconnu"))</f>
        <v/>
      </c>
    </row>
    <row r="116" customFormat="false" ht="15" hidden="false" customHeight="false" outlineLevel="0" collapsed="false">
      <c r="A116" s="25"/>
      <c r="B116" s="18"/>
      <c r="C116" s="26"/>
      <c r="D116" s="18"/>
      <c r="E116" s="28" t="str">
        <f aca="false">IF(B116="","",IFERROR(INDEX(Chantiers!$B$5:$B$304,MATCH(B116,Chantiers!$A$5:$A$304,0)),"n° inconnu"))</f>
        <v/>
      </c>
    </row>
    <row r="117" customFormat="false" ht="15" hidden="false" customHeight="false" outlineLevel="0" collapsed="false">
      <c r="A117" s="25"/>
      <c r="B117" s="18"/>
      <c r="C117" s="26"/>
      <c r="D117" s="18"/>
      <c r="E117" s="28" t="str">
        <f aca="false">IF(B117="","",IFERROR(INDEX(Chantiers!$B$5:$B$304,MATCH(B117,Chantiers!$A$5:$A$304,0)),"n° inconnu"))</f>
        <v/>
      </c>
    </row>
    <row r="118" customFormat="false" ht="15" hidden="false" customHeight="false" outlineLevel="0" collapsed="false">
      <c r="A118" s="25"/>
      <c r="B118" s="18"/>
      <c r="C118" s="26"/>
      <c r="D118" s="18"/>
      <c r="E118" s="28" t="str">
        <f aca="false">IF(B118="","",IFERROR(INDEX(Chantiers!$B$5:$B$304,MATCH(B118,Chantiers!$A$5:$A$304,0)),"n° inconnu"))</f>
        <v/>
      </c>
    </row>
    <row r="119" customFormat="false" ht="15" hidden="false" customHeight="false" outlineLevel="0" collapsed="false">
      <c r="A119" s="25"/>
      <c r="B119" s="18"/>
      <c r="C119" s="26"/>
      <c r="D119" s="18"/>
      <c r="E119" s="28" t="str">
        <f aca="false">IF(B119="","",IFERROR(INDEX(Chantiers!$B$5:$B$304,MATCH(B119,Chantiers!$A$5:$A$304,0)),"n° inconnu"))</f>
        <v/>
      </c>
    </row>
    <row r="120" customFormat="false" ht="15" hidden="false" customHeight="false" outlineLevel="0" collapsed="false">
      <c r="A120" s="25"/>
      <c r="B120" s="18"/>
      <c r="C120" s="26"/>
      <c r="D120" s="18"/>
      <c r="E120" s="28" t="str">
        <f aca="false">IF(B120="","",IFERROR(INDEX(Chantiers!$B$5:$B$304,MATCH(B120,Chantiers!$A$5:$A$304,0)),"n° inconnu"))</f>
        <v/>
      </c>
    </row>
    <row r="121" customFormat="false" ht="15" hidden="false" customHeight="false" outlineLevel="0" collapsed="false">
      <c r="A121" s="25"/>
      <c r="B121" s="18"/>
      <c r="C121" s="26"/>
      <c r="D121" s="18"/>
      <c r="E121" s="28" t="str">
        <f aca="false">IF(B121="","",IFERROR(INDEX(Chantiers!$B$5:$B$304,MATCH(B121,Chantiers!$A$5:$A$304,0)),"n° inconnu"))</f>
        <v/>
      </c>
    </row>
    <row r="122" customFormat="false" ht="15" hidden="false" customHeight="false" outlineLevel="0" collapsed="false">
      <c r="A122" s="25"/>
      <c r="B122" s="18"/>
      <c r="C122" s="26"/>
      <c r="D122" s="18"/>
      <c r="E122" s="28" t="str">
        <f aca="false">IF(B122="","",IFERROR(INDEX(Chantiers!$B$5:$B$304,MATCH(B122,Chantiers!$A$5:$A$304,0)),"n° inconnu"))</f>
        <v/>
      </c>
    </row>
    <row r="123" customFormat="false" ht="15" hidden="false" customHeight="false" outlineLevel="0" collapsed="false">
      <c r="A123" s="25"/>
      <c r="B123" s="18"/>
      <c r="C123" s="26"/>
      <c r="D123" s="18"/>
      <c r="E123" s="28" t="str">
        <f aca="false">IF(B123="","",IFERROR(INDEX(Chantiers!$B$5:$B$304,MATCH(B123,Chantiers!$A$5:$A$304,0)),"n° inconnu"))</f>
        <v/>
      </c>
    </row>
    <row r="124" customFormat="false" ht="15" hidden="false" customHeight="false" outlineLevel="0" collapsed="false">
      <c r="A124" s="25"/>
      <c r="B124" s="18"/>
      <c r="C124" s="26"/>
      <c r="D124" s="18"/>
      <c r="E124" s="28" t="str">
        <f aca="false">IF(B124="","",IFERROR(INDEX(Chantiers!$B$5:$B$304,MATCH(B124,Chantiers!$A$5:$A$304,0)),"n° inconnu"))</f>
        <v/>
      </c>
    </row>
    <row r="125" customFormat="false" ht="15" hidden="false" customHeight="false" outlineLevel="0" collapsed="false">
      <c r="A125" s="25"/>
      <c r="B125" s="18"/>
      <c r="C125" s="26"/>
      <c r="D125" s="18"/>
      <c r="E125" s="28" t="str">
        <f aca="false">IF(B125="","",IFERROR(INDEX(Chantiers!$B$5:$B$304,MATCH(B125,Chantiers!$A$5:$A$304,0)),"n° inconnu"))</f>
        <v/>
      </c>
    </row>
    <row r="126" customFormat="false" ht="15" hidden="false" customHeight="false" outlineLevel="0" collapsed="false">
      <c r="A126" s="25"/>
      <c r="B126" s="18"/>
      <c r="C126" s="26"/>
      <c r="D126" s="18"/>
      <c r="E126" s="28" t="str">
        <f aca="false">IF(B126="","",IFERROR(INDEX(Chantiers!$B$5:$B$304,MATCH(B126,Chantiers!$A$5:$A$304,0)),"n° inconnu"))</f>
        <v/>
      </c>
    </row>
    <row r="127" customFormat="false" ht="15" hidden="false" customHeight="false" outlineLevel="0" collapsed="false">
      <c r="A127" s="25"/>
      <c r="B127" s="18"/>
      <c r="C127" s="26"/>
      <c r="D127" s="18"/>
      <c r="E127" s="28" t="str">
        <f aca="false">IF(B127="","",IFERROR(INDEX(Chantiers!$B$5:$B$304,MATCH(B127,Chantiers!$A$5:$A$304,0)),"n° inconnu"))</f>
        <v/>
      </c>
    </row>
    <row r="128" customFormat="false" ht="15" hidden="false" customHeight="false" outlineLevel="0" collapsed="false">
      <c r="A128" s="25"/>
      <c r="B128" s="18"/>
      <c r="C128" s="26"/>
      <c r="D128" s="18"/>
      <c r="E128" s="28" t="str">
        <f aca="false">IF(B128="","",IFERROR(INDEX(Chantiers!$B$5:$B$304,MATCH(B128,Chantiers!$A$5:$A$304,0)),"n° inconnu"))</f>
        <v/>
      </c>
    </row>
    <row r="129" customFormat="false" ht="15" hidden="false" customHeight="false" outlineLevel="0" collapsed="false">
      <c r="A129" s="25"/>
      <c r="B129" s="18"/>
      <c r="C129" s="26"/>
      <c r="D129" s="18"/>
      <c r="E129" s="28" t="str">
        <f aca="false">IF(B129="","",IFERROR(INDEX(Chantiers!$B$5:$B$304,MATCH(B129,Chantiers!$A$5:$A$304,0)),"n° inconnu"))</f>
        <v/>
      </c>
    </row>
    <row r="130" customFormat="false" ht="15" hidden="false" customHeight="false" outlineLevel="0" collapsed="false">
      <c r="A130" s="25"/>
      <c r="B130" s="18"/>
      <c r="C130" s="26"/>
      <c r="D130" s="18"/>
      <c r="E130" s="28" t="str">
        <f aca="false">IF(B130="","",IFERROR(INDEX(Chantiers!$B$5:$B$304,MATCH(B130,Chantiers!$A$5:$A$304,0)),"n° inconnu"))</f>
        <v/>
      </c>
    </row>
    <row r="131" customFormat="false" ht="15" hidden="false" customHeight="false" outlineLevel="0" collapsed="false">
      <c r="A131" s="25"/>
      <c r="B131" s="18"/>
      <c r="C131" s="26"/>
      <c r="D131" s="18"/>
      <c r="E131" s="28" t="str">
        <f aca="false">IF(B131="","",IFERROR(INDEX(Chantiers!$B$5:$B$304,MATCH(B131,Chantiers!$A$5:$A$304,0)),"n° inconnu"))</f>
        <v/>
      </c>
    </row>
    <row r="132" customFormat="false" ht="15" hidden="false" customHeight="false" outlineLevel="0" collapsed="false">
      <c r="A132" s="25"/>
      <c r="B132" s="18"/>
      <c r="C132" s="26"/>
      <c r="D132" s="18"/>
      <c r="E132" s="28" t="str">
        <f aca="false">IF(B132="","",IFERROR(INDEX(Chantiers!$B$5:$B$304,MATCH(B132,Chantiers!$A$5:$A$304,0)),"n° inconnu"))</f>
        <v/>
      </c>
    </row>
    <row r="133" customFormat="false" ht="15" hidden="false" customHeight="false" outlineLevel="0" collapsed="false">
      <c r="A133" s="25"/>
      <c r="B133" s="18"/>
      <c r="C133" s="26"/>
      <c r="D133" s="18"/>
      <c r="E133" s="28" t="str">
        <f aca="false">IF(B133="","",IFERROR(INDEX(Chantiers!$B$5:$B$304,MATCH(B133,Chantiers!$A$5:$A$304,0)),"n° inconnu"))</f>
        <v/>
      </c>
    </row>
    <row r="134" customFormat="false" ht="15" hidden="false" customHeight="false" outlineLevel="0" collapsed="false">
      <c r="A134" s="25"/>
      <c r="B134" s="18"/>
      <c r="C134" s="26"/>
      <c r="D134" s="18"/>
      <c r="E134" s="28" t="str">
        <f aca="false">IF(B134="","",IFERROR(INDEX(Chantiers!$B$5:$B$304,MATCH(B134,Chantiers!$A$5:$A$304,0)),"n° inconnu"))</f>
        <v/>
      </c>
    </row>
    <row r="135" customFormat="false" ht="15" hidden="false" customHeight="false" outlineLevel="0" collapsed="false">
      <c r="A135" s="25"/>
      <c r="B135" s="18"/>
      <c r="C135" s="26"/>
      <c r="D135" s="18"/>
      <c r="E135" s="28" t="str">
        <f aca="false">IF(B135="","",IFERROR(INDEX(Chantiers!$B$5:$B$304,MATCH(B135,Chantiers!$A$5:$A$304,0)),"n° inconnu"))</f>
        <v/>
      </c>
    </row>
    <row r="136" customFormat="false" ht="15" hidden="false" customHeight="false" outlineLevel="0" collapsed="false">
      <c r="A136" s="25"/>
      <c r="B136" s="18"/>
      <c r="C136" s="26"/>
      <c r="D136" s="18"/>
      <c r="E136" s="28" t="str">
        <f aca="false">IF(B136="","",IFERROR(INDEX(Chantiers!$B$5:$B$304,MATCH(B136,Chantiers!$A$5:$A$304,0)),"n° inconnu"))</f>
        <v/>
      </c>
    </row>
    <row r="137" customFormat="false" ht="15" hidden="false" customHeight="false" outlineLevel="0" collapsed="false">
      <c r="A137" s="25"/>
      <c r="B137" s="18"/>
      <c r="C137" s="26"/>
      <c r="D137" s="18"/>
      <c r="E137" s="28" t="str">
        <f aca="false">IF(B137="","",IFERROR(INDEX(Chantiers!$B$5:$B$304,MATCH(B137,Chantiers!$A$5:$A$304,0)),"n° inconnu"))</f>
        <v/>
      </c>
    </row>
    <row r="138" customFormat="false" ht="15" hidden="false" customHeight="false" outlineLevel="0" collapsed="false">
      <c r="A138" s="25"/>
      <c r="B138" s="18"/>
      <c r="C138" s="26"/>
      <c r="D138" s="18"/>
      <c r="E138" s="28" t="str">
        <f aca="false">IF(B138="","",IFERROR(INDEX(Chantiers!$B$5:$B$304,MATCH(B138,Chantiers!$A$5:$A$304,0)),"n° inconnu"))</f>
        <v/>
      </c>
    </row>
    <row r="139" customFormat="false" ht="15" hidden="false" customHeight="false" outlineLevel="0" collapsed="false">
      <c r="A139" s="25"/>
      <c r="B139" s="18"/>
      <c r="C139" s="26"/>
      <c r="D139" s="18"/>
      <c r="E139" s="28" t="str">
        <f aca="false">IF(B139="","",IFERROR(INDEX(Chantiers!$B$5:$B$304,MATCH(B139,Chantiers!$A$5:$A$304,0)),"n° inconnu"))</f>
        <v/>
      </c>
    </row>
    <row r="140" customFormat="false" ht="15" hidden="false" customHeight="false" outlineLevel="0" collapsed="false">
      <c r="A140" s="25"/>
      <c r="B140" s="18"/>
      <c r="C140" s="26"/>
      <c r="D140" s="18"/>
      <c r="E140" s="28" t="str">
        <f aca="false">IF(B140="","",IFERROR(INDEX(Chantiers!$B$5:$B$304,MATCH(B140,Chantiers!$A$5:$A$304,0)),"n° inconnu"))</f>
        <v/>
      </c>
    </row>
    <row r="141" customFormat="false" ht="15" hidden="false" customHeight="false" outlineLevel="0" collapsed="false">
      <c r="A141" s="25"/>
      <c r="B141" s="18"/>
      <c r="C141" s="26"/>
      <c r="D141" s="18"/>
      <c r="E141" s="28" t="str">
        <f aca="false">IF(B141="","",IFERROR(INDEX(Chantiers!$B$5:$B$304,MATCH(B141,Chantiers!$A$5:$A$304,0)),"n° inconnu"))</f>
        <v/>
      </c>
    </row>
    <row r="142" customFormat="false" ht="15" hidden="false" customHeight="false" outlineLevel="0" collapsed="false">
      <c r="A142" s="25"/>
      <c r="B142" s="18"/>
      <c r="C142" s="26"/>
      <c r="D142" s="18"/>
      <c r="E142" s="28" t="str">
        <f aca="false">IF(B142="","",IFERROR(INDEX(Chantiers!$B$5:$B$304,MATCH(B142,Chantiers!$A$5:$A$304,0)),"n° inconnu"))</f>
        <v/>
      </c>
    </row>
    <row r="143" customFormat="false" ht="15" hidden="false" customHeight="false" outlineLevel="0" collapsed="false">
      <c r="A143" s="25"/>
      <c r="B143" s="18"/>
      <c r="C143" s="26"/>
      <c r="D143" s="18"/>
      <c r="E143" s="28" t="str">
        <f aca="false">IF(B143="","",IFERROR(INDEX(Chantiers!$B$5:$B$304,MATCH(B143,Chantiers!$A$5:$A$304,0)),"n° inconnu"))</f>
        <v/>
      </c>
    </row>
    <row r="144" customFormat="false" ht="15" hidden="false" customHeight="false" outlineLevel="0" collapsed="false">
      <c r="A144" s="25"/>
      <c r="B144" s="18"/>
      <c r="C144" s="26"/>
      <c r="D144" s="18"/>
      <c r="E144" s="28" t="str">
        <f aca="false">IF(B144="","",IFERROR(INDEX(Chantiers!$B$5:$B$304,MATCH(B144,Chantiers!$A$5:$A$304,0)),"n° inconnu"))</f>
        <v/>
      </c>
    </row>
    <row r="145" customFormat="false" ht="15" hidden="false" customHeight="false" outlineLevel="0" collapsed="false">
      <c r="A145" s="25"/>
      <c r="B145" s="18"/>
      <c r="C145" s="26"/>
      <c r="D145" s="18"/>
      <c r="E145" s="28" t="str">
        <f aca="false">IF(B145="","",IFERROR(INDEX(Chantiers!$B$5:$B$304,MATCH(B145,Chantiers!$A$5:$A$304,0)),"n° inconnu"))</f>
        <v/>
      </c>
    </row>
    <row r="146" customFormat="false" ht="15" hidden="false" customHeight="false" outlineLevel="0" collapsed="false">
      <c r="A146" s="25"/>
      <c r="B146" s="18"/>
      <c r="C146" s="26"/>
      <c r="D146" s="18"/>
      <c r="E146" s="28" t="str">
        <f aca="false">IF(B146="","",IFERROR(INDEX(Chantiers!$B$5:$B$304,MATCH(B146,Chantiers!$A$5:$A$304,0)),"n° inconnu"))</f>
        <v/>
      </c>
    </row>
    <row r="147" customFormat="false" ht="15" hidden="false" customHeight="false" outlineLevel="0" collapsed="false">
      <c r="A147" s="25"/>
      <c r="B147" s="18"/>
      <c r="C147" s="26"/>
      <c r="D147" s="18"/>
      <c r="E147" s="28" t="str">
        <f aca="false">IF(B147="","",IFERROR(INDEX(Chantiers!$B$5:$B$304,MATCH(B147,Chantiers!$A$5:$A$304,0)),"n° inconnu"))</f>
        <v/>
      </c>
    </row>
    <row r="148" customFormat="false" ht="15" hidden="false" customHeight="false" outlineLevel="0" collapsed="false">
      <c r="A148" s="25"/>
      <c r="B148" s="18"/>
      <c r="C148" s="26"/>
      <c r="D148" s="18"/>
      <c r="E148" s="28" t="str">
        <f aca="false">IF(B148="","",IFERROR(INDEX(Chantiers!$B$5:$B$304,MATCH(B148,Chantiers!$A$5:$A$304,0)),"n° inconnu"))</f>
        <v/>
      </c>
    </row>
    <row r="149" customFormat="false" ht="15" hidden="false" customHeight="false" outlineLevel="0" collapsed="false">
      <c r="A149" s="25"/>
      <c r="B149" s="18"/>
      <c r="C149" s="26"/>
      <c r="D149" s="18"/>
      <c r="E149" s="28" t="str">
        <f aca="false">IF(B149="","",IFERROR(INDEX(Chantiers!$B$5:$B$304,MATCH(B149,Chantiers!$A$5:$A$304,0)),"n° inconnu"))</f>
        <v/>
      </c>
    </row>
    <row r="150" customFormat="false" ht="15" hidden="false" customHeight="false" outlineLevel="0" collapsed="false">
      <c r="A150" s="25"/>
      <c r="B150" s="18"/>
      <c r="C150" s="26"/>
      <c r="D150" s="18"/>
      <c r="E150" s="28" t="str">
        <f aca="false">IF(B150="","",IFERROR(INDEX(Chantiers!$B$5:$B$304,MATCH(B150,Chantiers!$A$5:$A$304,0)),"n° inconnu"))</f>
        <v/>
      </c>
    </row>
    <row r="151" customFormat="false" ht="15" hidden="false" customHeight="false" outlineLevel="0" collapsed="false">
      <c r="A151" s="25"/>
      <c r="B151" s="18"/>
      <c r="C151" s="26"/>
      <c r="D151" s="18"/>
      <c r="E151" s="28" t="str">
        <f aca="false">IF(B151="","",IFERROR(INDEX(Chantiers!$B$5:$B$304,MATCH(B151,Chantiers!$A$5:$A$304,0)),"n° inconnu"))</f>
        <v/>
      </c>
    </row>
    <row r="152" customFormat="false" ht="15" hidden="false" customHeight="false" outlineLevel="0" collapsed="false">
      <c r="A152" s="25"/>
      <c r="B152" s="18"/>
      <c r="C152" s="26"/>
      <c r="D152" s="18"/>
      <c r="E152" s="28" t="str">
        <f aca="false">IF(B152="","",IFERROR(INDEX(Chantiers!$B$5:$B$304,MATCH(B152,Chantiers!$A$5:$A$304,0)),"n° inconnu"))</f>
        <v/>
      </c>
    </row>
    <row r="153" customFormat="false" ht="15" hidden="false" customHeight="false" outlineLevel="0" collapsed="false">
      <c r="A153" s="25"/>
      <c r="B153" s="18"/>
      <c r="C153" s="26"/>
      <c r="D153" s="18"/>
      <c r="E153" s="28" t="str">
        <f aca="false">IF(B153="","",IFERROR(INDEX(Chantiers!$B$5:$B$304,MATCH(B153,Chantiers!$A$5:$A$304,0)),"n° inconnu"))</f>
        <v/>
      </c>
    </row>
    <row r="154" customFormat="false" ht="15" hidden="false" customHeight="false" outlineLevel="0" collapsed="false">
      <c r="A154" s="25"/>
      <c r="B154" s="18"/>
      <c r="C154" s="26"/>
      <c r="D154" s="18"/>
      <c r="E154" s="28" t="str">
        <f aca="false">IF(B154="","",IFERROR(INDEX(Chantiers!$B$5:$B$304,MATCH(B154,Chantiers!$A$5:$A$304,0)),"n° inconnu"))</f>
        <v/>
      </c>
    </row>
    <row r="155" customFormat="false" ht="15" hidden="false" customHeight="false" outlineLevel="0" collapsed="false">
      <c r="A155" s="25"/>
      <c r="B155" s="18"/>
      <c r="C155" s="26"/>
      <c r="D155" s="18"/>
      <c r="E155" s="28" t="str">
        <f aca="false">IF(B155="","",IFERROR(INDEX(Chantiers!$B$5:$B$304,MATCH(B155,Chantiers!$A$5:$A$304,0)),"n° inconnu"))</f>
        <v/>
      </c>
    </row>
    <row r="156" customFormat="false" ht="15" hidden="false" customHeight="false" outlineLevel="0" collapsed="false">
      <c r="A156" s="25"/>
      <c r="B156" s="18"/>
      <c r="C156" s="26"/>
      <c r="D156" s="18"/>
      <c r="E156" s="28" t="str">
        <f aca="false">IF(B156="","",IFERROR(INDEX(Chantiers!$B$5:$B$304,MATCH(B156,Chantiers!$A$5:$A$304,0)),"n° inconnu"))</f>
        <v/>
      </c>
    </row>
    <row r="157" customFormat="false" ht="15" hidden="false" customHeight="false" outlineLevel="0" collapsed="false">
      <c r="A157" s="25"/>
      <c r="B157" s="18"/>
      <c r="C157" s="26"/>
      <c r="D157" s="18"/>
      <c r="E157" s="28" t="str">
        <f aca="false">IF(B157="","",IFERROR(INDEX(Chantiers!$B$5:$B$304,MATCH(B157,Chantiers!$A$5:$A$304,0)),"n° inconnu"))</f>
        <v/>
      </c>
    </row>
    <row r="158" customFormat="false" ht="15" hidden="false" customHeight="false" outlineLevel="0" collapsed="false">
      <c r="A158" s="25"/>
      <c r="B158" s="18"/>
      <c r="C158" s="26"/>
      <c r="D158" s="18"/>
      <c r="E158" s="28" t="str">
        <f aca="false">IF(B158="","",IFERROR(INDEX(Chantiers!$B$5:$B$304,MATCH(B158,Chantiers!$A$5:$A$304,0)),"n° inconnu"))</f>
        <v/>
      </c>
    </row>
    <row r="159" customFormat="false" ht="15" hidden="false" customHeight="false" outlineLevel="0" collapsed="false">
      <c r="A159" s="25"/>
      <c r="B159" s="18"/>
      <c r="C159" s="26"/>
      <c r="D159" s="18"/>
      <c r="E159" s="28" t="str">
        <f aca="false">IF(B159="","",IFERROR(INDEX(Chantiers!$B$5:$B$304,MATCH(B159,Chantiers!$A$5:$A$304,0)),"n° inconnu"))</f>
        <v/>
      </c>
    </row>
    <row r="160" customFormat="false" ht="15" hidden="false" customHeight="false" outlineLevel="0" collapsed="false">
      <c r="A160" s="25"/>
      <c r="B160" s="18"/>
      <c r="C160" s="26"/>
      <c r="D160" s="18"/>
      <c r="E160" s="28" t="str">
        <f aca="false">IF(B160="","",IFERROR(INDEX(Chantiers!$B$5:$B$304,MATCH(B160,Chantiers!$A$5:$A$304,0)),"n° inconnu"))</f>
        <v/>
      </c>
    </row>
    <row r="161" customFormat="false" ht="15" hidden="false" customHeight="false" outlineLevel="0" collapsed="false">
      <c r="A161" s="25"/>
      <c r="B161" s="18"/>
      <c r="C161" s="26"/>
      <c r="D161" s="18"/>
      <c r="E161" s="28" t="str">
        <f aca="false">IF(B161="","",IFERROR(INDEX(Chantiers!$B$5:$B$304,MATCH(B161,Chantiers!$A$5:$A$304,0)),"n° inconnu"))</f>
        <v/>
      </c>
    </row>
    <row r="162" customFormat="false" ht="15" hidden="false" customHeight="false" outlineLevel="0" collapsed="false">
      <c r="A162" s="25"/>
      <c r="B162" s="18"/>
      <c r="C162" s="26"/>
      <c r="D162" s="18"/>
      <c r="E162" s="28" t="str">
        <f aca="false">IF(B162="","",IFERROR(INDEX(Chantiers!$B$5:$B$304,MATCH(B162,Chantiers!$A$5:$A$304,0)),"n° inconnu"))</f>
        <v/>
      </c>
    </row>
    <row r="163" customFormat="false" ht="15" hidden="false" customHeight="false" outlineLevel="0" collapsed="false">
      <c r="A163" s="25"/>
      <c r="B163" s="18"/>
      <c r="C163" s="26"/>
      <c r="D163" s="18"/>
      <c r="E163" s="28" t="str">
        <f aca="false">IF(B163="","",IFERROR(INDEX(Chantiers!$B$5:$B$304,MATCH(B163,Chantiers!$A$5:$A$304,0)),"n° inconnu"))</f>
        <v/>
      </c>
    </row>
    <row r="164" customFormat="false" ht="15" hidden="false" customHeight="false" outlineLevel="0" collapsed="false">
      <c r="A164" s="25"/>
      <c r="B164" s="18"/>
      <c r="C164" s="26"/>
      <c r="D164" s="18"/>
      <c r="E164" s="28" t="str">
        <f aca="false">IF(B164="","",IFERROR(INDEX(Chantiers!$B$5:$B$304,MATCH(B164,Chantiers!$A$5:$A$304,0)),"n° inconnu"))</f>
        <v/>
      </c>
    </row>
    <row r="165" customFormat="false" ht="15" hidden="false" customHeight="false" outlineLevel="0" collapsed="false">
      <c r="A165" s="25"/>
      <c r="B165" s="18"/>
      <c r="C165" s="26"/>
      <c r="D165" s="18"/>
      <c r="E165" s="28" t="str">
        <f aca="false">IF(B165="","",IFERROR(INDEX(Chantiers!$B$5:$B$304,MATCH(B165,Chantiers!$A$5:$A$304,0)),"n° inconnu"))</f>
        <v/>
      </c>
    </row>
    <row r="166" customFormat="false" ht="15" hidden="false" customHeight="false" outlineLevel="0" collapsed="false">
      <c r="A166" s="25"/>
      <c r="B166" s="18"/>
      <c r="C166" s="26"/>
      <c r="D166" s="18"/>
      <c r="E166" s="28" t="str">
        <f aca="false">IF(B166="","",IFERROR(INDEX(Chantiers!$B$5:$B$304,MATCH(B166,Chantiers!$A$5:$A$304,0)),"n° inconnu"))</f>
        <v/>
      </c>
    </row>
    <row r="167" customFormat="false" ht="15" hidden="false" customHeight="false" outlineLevel="0" collapsed="false">
      <c r="A167" s="25"/>
      <c r="B167" s="18"/>
      <c r="C167" s="26"/>
      <c r="D167" s="18"/>
      <c r="E167" s="28" t="str">
        <f aca="false">IF(B167="","",IFERROR(INDEX(Chantiers!$B$5:$B$304,MATCH(B167,Chantiers!$A$5:$A$304,0)),"n° inconnu"))</f>
        <v/>
      </c>
    </row>
    <row r="168" customFormat="false" ht="15" hidden="false" customHeight="false" outlineLevel="0" collapsed="false">
      <c r="A168" s="25"/>
      <c r="B168" s="18"/>
      <c r="C168" s="26"/>
      <c r="D168" s="18"/>
      <c r="E168" s="28" t="str">
        <f aca="false">IF(B168="","",IFERROR(INDEX(Chantiers!$B$5:$B$304,MATCH(B168,Chantiers!$A$5:$A$304,0)),"n° inconnu"))</f>
        <v/>
      </c>
    </row>
    <row r="169" customFormat="false" ht="15" hidden="false" customHeight="false" outlineLevel="0" collapsed="false">
      <c r="A169" s="25"/>
      <c r="B169" s="18"/>
      <c r="C169" s="26"/>
      <c r="D169" s="18"/>
      <c r="E169" s="28" t="str">
        <f aca="false">IF(B169="","",IFERROR(INDEX(Chantiers!$B$5:$B$304,MATCH(B169,Chantiers!$A$5:$A$304,0)),"n° inconnu"))</f>
        <v/>
      </c>
    </row>
    <row r="170" customFormat="false" ht="15" hidden="false" customHeight="false" outlineLevel="0" collapsed="false">
      <c r="A170" s="25"/>
      <c r="B170" s="18"/>
      <c r="C170" s="26"/>
      <c r="D170" s="18"/>
      <c r="E170" s="28" t="str">
        <f aca="false">IF(B170="","",IFERROR(INDEX(Chantiers!$B$5:$B$304,MATCH(B170,Chantiers!$A$5:$A$304,0)),"n° inconnu"))</f>
        <v/>
      </c>
    </row>
    <row r="171" customFormat="false" ht="15" hidden="false" customHeight="false" outlineLevel="0" collapsed="false">
      <c r="A171" s="25"/>
      <c r="B171" s="18"/>
      <c r="C171" s="26"/>
      <c r="D171" s="18"/>
      <c r="E171" s="28" t="str">
        <f aca="false">IF(B171="","",IFERROR(INDEX(Chantiers!$B$5:$B$304,MATCH(B171,Chantiers!$A$5:$A$304,0)),"n° inconnu"))</f>
        <v/>
      </c>
    </row>
    <row r="172" customFormat="false" ht="15" hidden="false" customHeight="false" outlineLevel="0" collapsed="false">
      <c r="A172" s="25"/>
      <c r="B172" s="18"/>
      <c r="C172" s="26"/>
      <c r="D172" s="18"/>
      <c r="E172" s="28" t="str">
        <f aca="false">IF(B172="","",IFERROR(INDEX(Chantiers!$B$5:$B$304,MATCH(B172,Chantiers!$A$5:$A$304,0)),"n° inconnu"))</f>
        <v/>
      </c>
    </row>
    <row r="173" customFormat="false" ht="15" hidden="false" customHeight="false" outlineLevel="0" collapsed="false">
      <c r="A173" s="25"/>
      <c r="B173" s="18"/>
      <c r="C173" s="26"/>
      <c r="D173" s="18"/>
      <c r="E173" s="28" t="str">
        <f aca="false">IF(B173="","",IFERROR(INDEX(Chantiers!$B$5:$B$304,MATCH(B173,Chantiers!$A$5:$A$304,0)),"n° inconnu"))</f>
        <v/>
      </c>
    </row>
    <row r="174" customFormat="false" ht="15" hidden="false" customHeight="false" outlineLevel="0" collapsed="false">
      <c r="A174" s="25"/>
      <c r="B174" s="18"/>
      <c r="C174" s="26"/>
      <c r="D174" s="18"/>
      <c r="E174" s="28" t="str">
        <f aca="false">IF(B174="","",IFERROR(INDEX(Chantiers!$B$5:$B$304,MATCH(B174,Chantiers!$A$5:$A$304,0)),"n° inconnu"))</f>
        <v/>
      </c>
    </row>
    <row r="175" customFormat="false" ht="15" hidden="false" customHeight="false" outlineLevel="0" collapsed="false">
      <c r="A175" s="25"/>
      <c r="B175" s="18"/>
      <c r="C175" s="26"/>
      <c r="D175" s="18"/>
      <c r="E175" s="28" t="str">
        <f aca="false">IF(B175="","",IFERROR(INDEX(Chantiers!$B$5:$B$304,MATCH(B175,Chantiers!$A$5:$A$304,0)),"n° inconnu"))</f>
        <v/>
      </c>
    </row>
    <row r="176" customFormat="false" ht="15" hidden="false" customHeight="false" outlineLevel="0" collapsed="false">
      <c r="A176" s="25"/>
      <c r="B176" s="18"/>
      <c r="C176" s="26"/>
      <c r="D176" s="18"/>
      <c r="E176" s="28" t="str">
        <f aca="false">IF(B176="","",IFERROR(INDEX(Chantiers!$B$5:$B$304,MATCH(B176,Chantiers!$A$5:$A$304,0)),"n° inconnu"))</f>
        <v/>
      </c>
    </row>
    <row r="177" customFormat="false" ht="15" hidden="false" customHeight="false" outlineLevel="0" collapsed="false">
      <c r="A177" s="25"/>
      <c r="B177" s="18"/>
      <c r="C177" s="26"/>
      <c r="D177" s="18"/>
      <c r="E177" s="28" t="str">
        <f aca="false">IF(B177="","",IFERROR(INDEX(Chantiers!$B$5:$B$304,MATCH(B177,Chantiers!$A$5:$A$304,0)),"n° inconnu"))</f>
        <v/>
      </c>
    </row>
    <row r="178" customFormat="false" ht="15" hidden="false" customHeight="false" outlineLevel="0" collapsed="false">
      <c r="A178" s="25"/>
      <c r="B178" s="18"/>
      <c r="C178" s="26"/>
      <c r="D178" s="18"/>
      <c r="E178" s="28" t="str">
        <f aca="false">IF(B178="","",IFERROR(INDEX(Chantiers!$B$5:$B$304,MATCH(B178,Chantiers!$A$5:$A$304,0)),"n° inconnu"))</f>
        <v/>
      </c>
    </row>
    <row r="179" customFormat="false" ht="15" hidden="false" customHeight="false" outlineLevel="0" collapsed="false">
      <c r="A179" s="25"/>
      <c r="B179" s="18"/>
      <c r="C179" s="26"/>
      <c r="D179" s="18"/>
      <c r="E179" s="28" t="str">
        <f aca="false">IF(B179="","",IFERROR(INDEX(Chantiers!$B$5:$B$304,MATCH(B179,Chantiers!$A$5:$A$304,0)),"n° inconnu"))</f>
        <v/>
      </c>
    </row>
    <row r="180" customFormat="false" ht="15" hidden="false" customHeight="false" outlineLevel="0" collapsed="false">
      <c r="A180" s="25"/>
      <c r="B180" s="18"/>
      <c r="C180" s="26"/>
      <c r="D180" s="18"/>
      <c r="E180" s="28" t="str">
        <f aca="false">IF(B180="","",IFERROR(INDEX(Chantiers!$B$5:$B$304,MATCH(B180,Chantiers!$A$5:$A$304,0)),"n° inconnu"))</f>
        <v/>
      </c>
    </row>
    <row r="181" customFormat="false" ht="15" hidden="false" customHeight="false" outlineLevel="0" collapsed="false">
      <c r="A181" s="25"/>
      <c r="B181" s="18"/>
      <c r="C181" s="26"/>
      <c r="D181" s="18"/>
      <c r="E181" s="28" t="str">
        <f aca="false">IF(B181="","",IFERROR(INDEX(Chantiers!$B$5:$B$304,MATCH(B181,Chantiers!$A$5:$A$304,0)),"n° inconnu"))</f>
        <v/>
      </c>
    </row>
    <row r="182" customFormat="false" ht="15" hidden="false" customHeight="false" outlineLevel="0" collapsed="false">
      <c r="A182" s="25"/>
      <c r="B182" s="18"/>
      <c r="C182" s="26"/>
      <c r="D182" s="18"/>
      <c r="E182" s="28" t="str">
        <f aca="false">IF(B182="","",IFERROR(INDEX(Chantiers!$B$5:$B$304,MATCH(B182,Chantiers!$A$5:$A$304,0)),"n° inconnu"))</f>
        <v/>
      </c>
    </row>
    <row r="183" customFormat="false" ht="15" hidden="false" customHeight="false" outlineLevel="0" collapsed="false">
      <c r="A183" s="25"/>
      <c r="B183" s="18"/>
      <c r="C183" s="26"/>
      <c r="D183" s="18"/>
      <c r="E183" s="28" t="str">
        <f aca="false">IF(B183="","",IFERROR(INDEX(Chantiers!$B$5:$B$304,MATCH(B183,Chantiers!$A$5:$A$304,0)),"n° inconnu"))</f>
        <v/>
      </c>
    </row>
    <row r="184" customFormat="false" ht="15" hidden="false" customHeight="false" outlineLevel="0" collapsed="false">
      <c r="A184" s="25"/>
      <c r="B184" s="18"/>
      <c r="C184" s="26"/>
      <c r="D184" s="18"/>
      <c r="E184" s="28" t="str">
        <f aca="false">IF(B184="","",IFERROR(INDEX(Chantiers!$B$5:$B$304,MATCH(B184,Chantiers!$A$5:$A$304,0)),"n° inconnu"))</f>
        <v/>
      </c>
    </row>
    <row r="185" customFormat="false" ht="15" hidden="false" customHeight="false" outlineLevel="0" collapsed="false">
      <c r="A185" s="25"/>
      <c r="B185" s="18"/>
      <c r="C185" s="26"/>
      <c r="D185" s="18"/>
      <c r="E185" s="28" t="str">
        <f aca="false">IF(B185="","",IFERROR(INDEX(Chantiers!$B$5:$B$304,MATCH(B185,Chantiers!$A$5:$A$304,0)),"n° inconnu"))</f>
        <v/>
      </c>
    </row>
    <row r="186" customFormat="false" ht="15" hidden="false" customHeight="false" outlineLevel="0" collapsed="false">
      <c r="A186" s="25"/>
      <c r="B186" s="18"/>
      <c r="C186" s="26"/>
      <c r="D186" s="18"/>
      <c r="E186" s="28" t="str">
        <f aca="false">IF(B186="","",IFERROR(INDEX(Chantiers!$B$5:$B$304,MATCH(B186,Chantiers!$A$5:$A$304,0)),"n° inconnu"))</f>
        <v/>
      </c>
    </row>
    <row r="187" customFormat="false" ht="15" hidden="false" customHeight="false" outlineLevel="0" collapsed="false">
      <c r="A187" s="25"/>
      <c r="B187" s="18"/>
      <c r="C187" s="26"/>
      <c r="D187" s="18"/>
      <c r="E187" s="28" t="str">
        <f aca="false">IF(B187="","",IFERROR(INDEX(Chantiers!$B$5:$B$304,MATCH(B187,Chantiers!$A$5:$A$304,0)),"n° inconnu"))</f>
        <v/>
      </c>
    </row>
    <row r="188" customFormat="false" ht="15" hidden="false" customHeight="false" outlineLevel="0" collapsed="false">
      <c r="A188" s="25"/>
      <c r="B188" s="18"/>
      <c r="C188" s="26"/>
      <c r="D188" s="18"/>
      <c r="E188" s="28" t="str">
        <f aca="false">IF(B188="","",IFERROR(INDEX(Chantiers!$B$5:$B$304,MATCH(B188,Chantiers!$A$5:$A$304,0)),"n° inconnu"))</f>
        <v/>
      </c>
    </row>
    <row r="189" customFormat="false" ht="15" hidden="false" customHeight="false" outlineLevel="0" collapsed="false">
      <c r="A189" s="25"/>
      <c r="B189" s="18"/>
      <c r="C189" s="26"/>
      <c r="D189" s="18"/>
      <c r="E189" s="28" t="str">
        <f aca="false">IF(B189="","",IFERROR(INDEX(Chantiers!$B$5:$B$304,MATCH(B189,Chantiers!$A$5:$A$304,0)),"n° inconnu"))</f>
        <v/>
      </c>
    </row>
    <row r="190" customFormat="false" ht="15" hidden="false" customHeight="false" outlineLevel="0" collapsed="false">
      <c r="A190" s="25"/>
      <c r="B190" s="18"/>
      <c r="C190" s="26"/>
      <c r="D190" s="18"/>
      <c r="E190" s="28" t="str">
        <f aca="false">IF(B190="","",IFERROR(INDEX(Chantiers!$B$5:$B$304,MATCH(B190,Chantiers!$A$5:$A$304,0)),"n° inconnu"))</f>
        <v/>
      </c>
    </row>
    <row r="191" customFormat="false" ht="15" hidden="false" customHeight="false" outlineLevel="0" collapsed="false">
      <c r="A191" s="25"/>
      <c r="B191" s="18"/>
      <c r="C191" s="26"/>
      <c r="D191" s="18"/>
      <c r="E191" s="28" t="str">
        <f aca="false">IF(B191="","",IFERROR(INDEX(Chantiers!$B$5:$B$304,MATCH(B191,Chantiers!$A$5:$A$304,0)),"n° inconnu"))</f>
        <v/>
      </c>
    </row>
    <row r="192" customFormat="false" ht="15" hidden="false" customHeight="false" outlineLevel="0" collapsed="false">
      <c r="A192" s="25"/>
      <c r="B192" s="18"/>
      <c r="C192" s="26"/>
      <c r="D192" s="18"/>
      <c r="E192" s="28" t="str">
        <f aca="false">IF(B192="","",IFERROR(INDEX(Chantiers!$B$5:$B$304,MATCH(B192,Chantiers!$A$5:$A$304,0)),"n° inconnu"))</f>
        <v/>
      </c>
    </row>
    <row r="193" customFormat="false" ht="15" hidden="false" customHeight="false" outlineLevel="0" collapsed="false">
      <c r="A193" s="25"/>
      <c r="B193" s="18"/>
      <c r="C193" s="26"/>
      <c r="D193" s="18"/>
      <c r="E193" s="28" t="str">
        <f aca="false">IF(B193="","",IFERROR(INDEX(Chantiers!$B$5:$B$304,MATCH(B193,Chantiers!$A$5:$A$304,0)),"n° inconnu"))</f>
        <v/>
      </c>
    </row>
    <row r="194" customFormat="false" ht="15" hidden="false" customHeight="false" outlineLevel="0" collapsed="false">
      <c r="A194" s="25"/>
      <c r="B194" s="18"/>
      <c r="C194" s="26"/>
      <c r="D194" s="18"/>
      <c r="E194" s="28" t="str">
        <f aca="false">IF(B194="","",IFERROR(INDEX(Chantiers!$B$5:$B$304,MATCH(B194,Chantiers!$A$5:$A$304,0)),"n° inconnu"))</f>
        <v/>
      </c>
    </row>
    <row r="195" customFormat="false" ht="15" hidden="false" customHeight="false" outlineLevel="0" collapsed="false">
      <c r="A195" s="25"/>
      <c r="B195" s="18"/>
      <c r="C195" s="26"/>
      <c r="D195" s="18"/>
      <c r="E195" s="28" t="str">
        <f aca="false">IF(B195="","",IFERROR(INDEX(Chantiers!$B$5:$B$304,MATCH(B195,Chantiers!$A$5:$A$304,0)),"n° inconnu"))</f>
        <v/>
      </c>
    </row>
    <row r="196" customFormat="false" ht="15" hidden="false" customHeight="false" outlineLevel="0" collapsed="false">
      <c r="A196" s="25"/>
      <c r="B196" s="18"/>
      <c r="C196" s="26"/>
      <c r="D196" s="18"/>
      <c r="E196" s="28" t="str">
        <f aca="false">IF(B196="","",IFERROR(INDEX(Chantiers!$B$5:$B$304,MATCH(B196,Chantiers!$A$5:$A$304,0)),"n° inconnu"))</f>
        <v/>
      </c>
    </row>
    <row r="197" customFormat="false" ht="15" hidden="false" customHeight="false" outlineLevel="0" collapsed="false">
      <c r="A197" s="25"/>
      <c r="B197" s="18"/>
      <c r="C197" s="26"/>
      <c r="D197" s="18"/>
      <c r="E197" s="28" t="str">
        <f aca="false">IF(B197="","",IFERROR(INDEX(Chantiers!$B$5:$B$304,MATCH(B197,Chantiers!$A$5:$A$304,0)),"n° inconnu"))</f>
        <v/>
      </c>
    </row>
    <row r="198" customFormat="false" ht="15" hidden="false" customHeight="false" outlineLevel="0" collapsed="false">
      <c r="A198" s="25"/>
      <c r="B198" s="18"/>
      <c r="C198" s="26"/>
      <c r="D198" s="18"/>
      <c r="E198" s="28" t="str">
        <f aca="false">IF(B198="","",IFERROR(INDEX(Chantiers!$B$5:$B$304,MATCH(B198,Chantiers!$A$5:$A$304,0)),"n° inconnu"))</f>
        <v/>
      </c>
    </row>
    <row r="199" customFormat="false" ht="15" hidden="false" customHeight="false" outlineLevel="0" collapsed="false">
      <c r="A199" s="25"/>
      <c r="B199" s="18"/>
      <c r="C199" s="26"/>
      <c r="D199" s="18"/>
      <c r="E199" s="28" t="str">
        <f aca="false">IF(B199="","",IFERROR(INDEX(Chantiers!$B$5:$B$304,MATCH(B199,Chantiers!$A$5:$A$304,0)),"n° inconnu"))</f>
        <v/>
      </c>
    </row>
    <row r="200" customFormat="false" ht="15" hidden="false" customHeight="false" outlineLevel="0" collapsed="false">
      <c r="A200" s="25"/>
      <c r="B200" s="18"/>
      <c r="C200" s="26"/>
      <c r="D200" s="18"/>
      <c r="E200" s="28" t="str">
        <f aca="false">IF(B200="","",IFERROR(INDEX(Chantiers!$B$5:$B$304,MATCH(B200,Chantiers!$A$5:$A$304,0)),"n° inconnu"))</f>
        <v/>
      </c>
    </row>
    <row r="201" customFormat="false" ht="15" hidden="false" customHeight="false" outlineLevel="0" collapsed="false">
      <c r="A201" s="25"/>
      <c r="B201" s="18"/>
      <c r="C201" s="26"/>
      <c r="D201" s="18"/>
      <c r="E201" s="28" t="str">
        <f aca="false">IF(B201="","",IFERROR(INDEX(Chantiers!$B$5:$B$304,MATCH(B201,Chantiers!$A$5:$A$304,0)),"n° inconnu"))</f>
        <v/>
      </c>
    </row>
    <row r="202" customFormat="false" ht="15" hidden="false" customHeight="false" outlineLevel="0" collapsed="false">
      <c r="A202" s="25"/>
      <c r="B202" s="18"/>
      <c r="C202" s="26"/>
      <c r="D202" s="18"/>
      <c r="E202" s="28" t="str">
        <f aca="false">IF(B202="","",IFERROR(INDEX(Chantiers!$B$5:$B$304,MATCH(B202,Chantiers!$A$5:$A$304,0)),"n° inconnu"))</f>
        <v/>
      </c>
    </row>
    <row r="203" customFormat="false" ht="15" hidden="false" customHeight="false" outlineLevel="0" collapsed="false">
      <c r="A203" s="25"/>
      <c r="B203" s="18"/>
      <c r="C203" s="26"/>
      <c r="D203" s="18"/>
      <c r="E203" s="28" t="str">
        <f aca="false">IF(B203="","",IFERROR(INDEX(Chantiers!$B$5:$B$304,MATCH(B203,Chantiers!$A$5:$A$304,0)),"n° inconnu"))</f>
        <v/>
      </c>
    </row>
    <row r="204" customFormat="false" ht="15" hidden="false" customHeight="false" outlineLevel="0" collapsed="false">
      <c r="A204" s="25"/>
      <c r="B204" s="18"/>
      <c r="C204" s="26"/>
      <c r="D204" s="18"/>
      <c r="E204" s="28" t="str">
        <f aca="false">IF(B204="","",IFERROR(INDEX(Chantiers!$B$5:$B$304,MATCH(B204,Chantiers!$A$5:$A$304,0)),"n° inconnu"))</f>
        <v/>
      </c>
    </row>
    <row r="205" customFormat="false" ht="15" hidden="false" customHeight="false" outlineLevel="0" collapsed="false">
      <c r="A205" s="25"/>
      <c r="B205" s="18"/>
      <c r="C205" s="26"/>
      <c r="D205" s="18"/>
      <c r="E205" s="28" t="str">
        <f aca="false">IF(B205="","",IFERROR(INDEX(Chantiers!$B$5:$B$304,MATCH(B205,Chantiers!$A$5:$A$304,0)),"n° inconnu"))</f>
        <v/>
      </c>
    </row>
    <row r="206" customFormat="false" ht="15" hidden="false" customHeight="false" outlineLevel="0" collapsed="false">
      <c r="A206" s="25"/>
      <c r="B206" s="18"/>
      <c r="C206" s="26"/>
      <c r="D206" s="18"/>
      <c r="E206" s="28" t="str">
        <f aca="false">IF(B206="","",IFERROR(INDEX(Chantiers!$B$5:$B$304,MATCH(B206,Chantiers!$A$5:$A$304,0)),"n° inconnu"))</f>
        <v/>
      </c>
    </row>
    <row r="207" customFormat="false" ht="15" hidden="false" customHeight="false" outlineLevel="0" collapsed="false">
      <c r="A207" s="25"/>
      <c r="B207" s="18"/>
      <c r="C207" s="26"/>
      <c r="D207" s="18"/>
      <c r="E207" s="28" t="str">
        <f aca="false">IF(B207="","",IFERROR(INDEX(Chantiers!$B$5:$B$304,MATCH(B207,Chantiers!$A$5:$A$304,0)),"n° inconnu"))</f>
        <v/>
      </c>
    </row>
    <row r="208" customFormat="false" ht="15" hidden="false" customHeight="false" outlineLevel="0" collapsed="false">
      <c r="A208" s="25"/>
      <c r="B208" s="18"/>
      <c r="C208" s="26"/>
      <c r="D208" s="18"/>
      <c r="E208" s="28" t="str">
        <f aca="false">IF(B208="","",IFERROR(INDEX(Chantiers!$B$5:$B$304,MATCH(B208,Chantiers!$A$5:$A$304,0)),"n° inconnu"))</f>
        <v/>
      </c>
    </row>
    <row r="209" customFormat="false" ht="15" hidden="false" customHeight="false" outlineLevel="0" collapsed="false">
      <c r="A209" s="25"/>
      <c r="B209" s="18"/>
      <c r="C209" s="26"/>
      <c r="D209" s="18"/>
      <c r="E209" s="28" t="str">
        <f aca="false">IF(B209="","",IFERROR(INDEX(Chantiers!$B$5:$B$304,MATCH(B209,Chantiers!$A$5:$A$304,0)),"n° inconnu"))</f>
        <v/>
      </c>
    </row>
    <row r="210" customFormat="false" ht="15" hidden="false" customHeight="false" outlineLevel="0" collapsed="false">
      <c r="A210" s="25"/>
      <c r="B210" s="18"/>
      <c r="C210" s="26"/>
      <c r="D210" s="18"/>
      <c r="E210" s="28" t="str">
        <f aca="false">IF(B210="","",IFERROR(INDEX(Chantiers!$B$5:$B$304,MATCH(B210,Chantiers!$A$5:$A$304,0)),"n° inconnu"))</f>
        <v/>
      </c>
    </row>
    <row r="211" customFormat="false" ht="15" hidden="false" customHeight="false" outlineLevel="0" collapsed="false">
      <c r="A211" s="25"/>
      <c r="B211" s="18"/>
      <c r="C211" s="26"/>
      <c r="D211" s="18"/>
      <c r="E211" s="28" t="str">
        <f aca="false">IF(B211="","",IFERROR(INDEX(Chantiers!$B$5:$B$304,MATCH(B211,Chantiers!$A$5:$A$304,0)),"n° inconnu"))</f>
        <v/>
      </c>
    </row>
    <row r="212" customFormat="false" ht="15" hidden="false" customHeight="false" outlineLevel="0" collapsed="false">
      <c r="A212" s="25"/>
      <c r="B212" s="18"/>
      <c r="C212" s="26"/>
      <c r="D212" s="18"/>
      <c r="E212" s="28" t="str">
        <f aca="false">IF(B212="","",IFERROR(INDEX(Chantiers!$B$5:$B$304,MATCH(B212,Chantiers!$A$5:$A$304,0)),"n° inconnu"))</f>
        <v/>
      </c>
    </row>
    <row r="213" customFormat="false" ht="15" hidden="false" customHeight="false" outlineLevel="0" collapsed="false">
      <c r="A213" s="25"/>
      <c r="B213" s="18"/>
      <c r="C213" s="26"/>
      <c r="D213" s="18"/>
      <c r="E213" s="28" t="str">
        <f aca="false">IF(B213="","",IFERROR(INDEX(Chantiers!$B$5:$B$304,MATCH(B213,Chantiers!$A$5:$A$304,0)),"n° inconnu"))</f>
        <v/>
      </c>
    </row>
    <row r="214" customFormat="false" ht="15" hidden="false" customHeight="false" outlineLevel="0" collapsed="false">
      <c r="A214" s="25"/>
      <c r="B214" s="18"/>
      <c r="C214" s="26"/>
      <c r="D214" s="18"/>
      <c r="E214" s="28" t="str">
        <f aca="false">IF(B214="","",IFERROR(INDEX(Chantiers!$B$5:$B$304,MATCH(B214,Chantiers!$A$5:$A$304,0)),"n° inconnu"))</f>
        <v/>
      </c>
    </row>
    <row r="215" customFormat="false" ht="15" hidden="false" customHeight="false" outlineLevel="0" collapsed="false">
      <c r="A215" s="25"/>
      <c r="B215" s="18"/>
      <c r="C215" s="26"/>
      <c r="D215" s="18"/>
      <c r="E215" s="28" t="str">
        <f aca="false">IF(B215="","",IFERROR(INDEX(Chantiers!$B$5:$B$304,MATCH(B215,Chantiers!$A$5:$A$304,0)),"n° inconnu"))</f>
        <v/>
      </c>
    </row>
    <row r="216" customFormat="false" ht="15" hidden="false" customHeight="false" outlineLevel="0" collapsed="false">
      <c r="A216" s="25"/>
      <c r="B216" s="18"/>
      <c r="C216" s="26"/>
      <c r="D216" s="18"/>
      <c r="E216" s="28" t="str">
        <f aca="false">IF(B216="","",IFERROR(INDEX(Chantiers!$B$5:$B$304,MATCH(B216,Chantiers!$A$5:$A$304,0)),"n° inconnu"))</f>
        <v/>
      </c>
    </row>
    <row r="217" customFormat="false" ht="15" hidden="false" customHeight="false" outlineLevel="0" collapsed="false">
      <c r="A217" s="25"/>
      <c r="B217" s="18"/>
      <c r="C217" s="26"/>
      <c r="D217" s="18"/>
      <c r="E217" s="28" t="str">
        <f aca="false">IF(B217="","",IFERROR(INDEX(Chantiers!$B$5:$B$304,MATCH(B217,Chantiers!$A$5:$A$304,0)),"n° inconnu"))</f>
        <v/>
      </c>
    </row>
    <row r="218" customFormat="false" ht="15" hidden="false" customHeight="false" outlineLevel="0" collapsed="false">
      <c r="A218" s="25"/>
      <c r="B218" s="18"/>
      <c r="C218" s="26"/>
      <c r="D218" s="18"/>
      <c r="E218" s="28" t="str">
        <f aca="false">IF(B218="","",IFERROR(INDEX(Chantiers!$B$5:$B$304,MATCH(B218,Chantiers!$A$5:$A$304,0)),"n° inconnu"))</f>
        <v/>
      </c>
    </row>
    <row r="219" customFormat="false" ht="15" hidden="false" customHeight="false" outlineLevel="0" collapsed="false">
      <c r="A219" s="25"/>
      <c r="B219" s="18"/>
      <c r="C219" s="26"/>
      <c r="D219" s="18"/>
      <c r="E219" s="28" t="str">
        <f aca="false">IF(B219="","",IFERROR(INDEX(Chantiers!$B$5:$B$304,MATCH(B219,Chantiers!$A$5:$A$304,0)),"n° inconnu"))</f>
        <v/>
      </c>
    </row>
    <row r="220" customFormat="false" ht="15" hidden="false" customHeight="false" outlineLevel="0" collapsed="false">
      <c r="A220" s="25"/>
      <c r="B220" s="18"/>
      <c r="C220" s="26"/>
      <c r="D220" s="18"/>
      <c r="E220" s="28" t="str">
        <f aca="false">IF(B220="","",IFERROR(INDEX(Chantiers!$B$5:$B$304,MATCH(B220,Chantiers!$A$5:$A$304,0)),"n° inconnu"))</f>
        <v/>
      </c>
    </row>
    <row r="221" customFormat="false" ht="15" hidden="false" customHeight="false" outlineLevel="0" collapsed="false">
      <c r="A221" s="25"/>
      <c r="B221" s="18"/>
      <c r="C221" s="26"/>
      <c r="D221" s="18"/>
      <c r="E221" s="28" t="str">
        <f aca="false">IF(B221="","",IFERROR(INDEX(Chantiers!$B$5:$B$304,MATCH(B221,Chantiers!$A$5:$A$304,0)),"n° inconnu"))</f>
        <v/>
      </c>
    </row>
    <row r="222" customFormat="false" ht="15" hidden="false" customHeight="false" outlineLevel="0" collapsed="false">
      <c r="A222" s="25"/>
      <c r="B222" s="18"/>
      <c r="C222" s="26"/>
      <c r="D222" s="18"/>
      <c r="E222" s="28" t="str">
        <f aca="false">IF(B222="","",IFERROR(INDEX(Chantiers!$B$5:$B$304,MATCH(B222,Chantiers!$A$5:$A$304,0)),"n° inconnu"))</f>
        <v/>
      </c>
    </row>
    <row r="223" customFormat="false" ht="15" hidden="false" customHeight="false" outlineLevel="0" collapsed="false">
      <c r="A223" s="25"/>
      <c r="B223" s="18"/>
      <c r="C223" s="26"/>
      <c r="D223" s="18"/>
      <c r="E223" s="28" t="str">
        <f aca="false">IF(B223="","",IFERROR(INDEX(Chantiers!$B$5:$B$304,MATCH(B223,Chantiers!$A$5:$A$304,0)),"n° inconnu"))</f>
        <v/>
      </c>
    </row>
    <row r="224" customFormat="false" ht="15" hidden="false" customHeight="false" outlineLevel="0" collapsed="false">
      <c r="A224" s="25"/>
      <c r="B224" s="18"/>
      <c r="C224" s="26"/>
      <c r="D224" s="18"/>
      <c r="E224" s="28" t="str">
        <f aca="false">IF(B224="","",IFERROR(INDEX(Chantiers!$B$5:$B$304,MATCH(B224,Chantiers!$A$5:$A$304,0)),"n° inconnu"))</f>
        <v/>
      </c>
    </row>
    <row r="225" customFormat="false" ht="15" hidden="false" customHeight="false" outlineLevel="0" collapsed="false">
      <c r="A225" s="25"/>
      <c r="B225" s="18"/>
      <c r="C225" s="26"/>
      <c r="D225" s="18"/>
      <c r="E225" s="28" t="str">
        <f aca="false">IF(B225="","",IFERROR(INDEX(Chantiers!$B$5:$B$304,MATCH(B225,Chantiers!$A$5:$A$304,0)),"n° inconnu"))</f>
        <v/>
      </c>
    </row>
    <row r="226" customFormat="false" ht="15" hidden="false" customHeight="false" outlineLevel="0" collapsed="false">
      <c r="A226" s="25"/>
      <c r="B226" s="18"/>
      <c r="C226" s="26"/>
      <c r="D226" s="18"/>
      <c r="E226" s="28" t="str">
        <f aca="false">IF(B226="","",IFERROR(INDEX(Chantiers!$B$5:$B$304,MATCH(B226,Chantiers!$A$5:$A$304,0)),"n° inconnu"))</f>
        <v/>
      </c>
    </row>
    <row r="227" customFormat="false" ht="15" hidden="false" customHeight="false" outlineLevel="0" collapsed="false">
      <c r="A227" s="25"/>
      <c r="B227" s="18"/>
      <c r="C227" s="26"/>
      <c r="D227" s="18"/>
      <c r="E227" s="28" t="str">
        <f aca="false">IF(B227="","",IFERROR(INDEX(Chantiers!$B$5:$B$304,MATCH(B227,Chantiers!$A$5:$A$304,0)),"n° inconnu"))</f>
        <v/>
      </c>
    </row>
    <row r="228" customFormat="false" ht="15" hidden="false" customHeight="false" outlineLevel="0" collapsed="false">
      <c r="A228" s="25"/>
      <c r="B228" s="18"/>
      <c r="C228" s="26"/>
      <c r="D228" s="18"/>
      <c r="E228" s="28" t="str">
        <f aca="false">IF(B228="","",IFERROR(INDEX(Chantiers!$B$5:$B$304,MATCH(B228,Chantiers!$A$5:$A$304,0)),"n° inconnu"))</f>
        <v/>
      </c>
    </row>
    <row r="229" customFormat="false" ht="15" hidden="false" customHeight="false" outlineLevel="0" collapsed="false">
      <c r="A229" s="25"/>
      <c r="B229" s="18"/>
      <c r="C229" s="26"/>
      <c r="D229" s="18"/>
      <c r="E229" s="28" t="str">
        <f aca="false">IF(B229="","",IFERROR(INDEX(Chantiers!$B$5:$B$304,MATCH(B229,Chantiers!$A$5:$A$304,0)),"n° inconnu"))</f>
        <v/>
      </c>
    </row>
    <row r="230" customFormat="false" ht="15" hidden="false" customHeight="false" outlineLevel="0" collapsed="false">
      <c r="A230" s="25"/>
      <c r="B230" s="18"/>
      <c r="C230" s="26"/>
      <c r="D230" s="18"/>
      <c r="E230" s="28" t="str">
        <f aca="false">IF(B230="","",IFERROR(INDEX(Chantiers!$B$5:$B$304,MATCH(B230,Chantiers!$A$5:$A$304,0)),"n° inconnu"))</f>
        <v/>
      </c>
    </row>
    <row r="231" customFormat="false" ht="15" hidden="false" customHeight="false" outlineLevel="0" collapsed="false">
      <c r="A231" s="25"/>
      <c r="B231" s="18"/>
      <c r="C231" s="26"/>
      <c r="D231" s="18"/>
      <c r="E231" s="28" t="str">
        <f aca="false">IF(B231="","",IFERROR(INDEX(Chantiers!$B$5:$B$304,MATCH(B231,Chantiers!$A$5:$A$304,0)),"n° inconnu"))</f>
        <v/>
      </c>
    </row>
    <row r="232" customFormat="false" ht="15" hidden="false" customHeight="false" outlineLevel="0" collapsed="false">
      <c r="A232" s="25"/>
      <c r="B232" s="18"/>
      <c r="C232" s="26"/>
      <c r="D232" s="18"/>
      <c r="E232" s="28" t="str">
        <f aca="false">IF(B232="","",IFERROR(INDEX(Chantiers!$B$5:$B$304,MATCH(B232,Chantiers!$A$5:$A$304,0)),"n° inconnu"))</f>
        <v/>
      </c>
    </row>
    <row r="233" customFormat="false" ht="15" hidden="false" customHeight="false" outlineLevel="0" collapsed="false">
      <c r="A233" s="25"/>
      <c r="B233" s="18"/>
      <c r="C233" s="26"/>
      <c r="D233" s="18"/>
      <c r="E233" s="28" t="str">
        <f aca="false">IF(B233="","",IFERROR(INDEX(Chantiers!$B$5:$B$304,MATCH(B233,Chantiers!$A$5:$A$304,0)),"n° inconnu"))</f>
        <v/>
      </c>
    </row>
    <row r="234" customFormat="false" ht="15" hidden="false" customHeight="false" outlineLevel="0" collapsed="false">
      <c r="A234" s="25"/>
      <c r="B234" s="18"/>
      <c r="C234" s="26"/>
      <c r="D234" s="18"/>
      <c r="E234" s="28" t="str">
        <f aca="false">IF(B234="","",IFERROR(INDEX(Chantiers!$B$5:$B$304,MATCH(B234,Chantiers!$A$5:$A$304,0)),"n° inconnu"))</f>
        <v/>
      </c>
    </row>
    <row r="235" customFormat="false" ht="15" hidden="false" customHeight="false" outlineLevel="0" collapsed="false">
      <c r="A235" s="25"/>
      <c r="B235" s="18"/>
      <c r="C235" s="26"/>
      <c r="D235" s="18"/>
      <c r="E235" s="28" t="str">
        <f aca="false">IF(B235="","",IFERROR(INDEX(Chantiers!$B$5:$B$304,MATCH(B235,Chantiers!$A$5:$A$304,0)),"n° inconnu"))</f>
        <v/>
      </c>
    </row>
    <row r="236" customFormat="false" ht="15" hidden="false" customHeight="false" outlineLevel="0" collapsed="false">
      <c r="A236" s="25"/>
      <c r="B236" s="18"/>
      <c r="C236" s="26"/>
      <c r="D236" s="18"/>
      <c r="E236" s="28" t="str">
        <f aca="false">IF(B236="","",IFERROR(INDEX(Chantiers!$B$5:$B$304,MATCH(B236,Chantiers!$A$5:$A$304,0)),"n° inconnu"))</f>
        <v/>
      </c>
    </row>
    <row r="237" customFormat="false" ht="15" hidden="false" customHeight="false" outlineLevel="0" collapsed="false">
      <c r="A237" s="25"/>
      <c r="B237" s="18"/>
      <c r="C237" s="26"/>
      <c r="D237" s="18"/>
      <c r="E237" s="28" t="str">
        <f aca="false">IF(B237="","",IFERROR(INDEX(Chantiers!$B$5:$B$304,MATCH(B237,Chantiers!$A$5:$A$304,0)),"n° inconnu"))</f>
        <v/>
      </c>
    </row>
    <row r="238" customFormat="false" ht="15" hidden="false" customHeight="false" outlineLevel="0" collapsed="false">
      <c r="A238" s="25"/>
      <c r="B238" s="18"/>
      <c r="C238" s="26"/>
      <c r="D238" s="18"/>
      <c r="E238" s="28" t="str">
        <f aca="false">IF(B238="","",IFERROR(INDEX(Chantiers!$B$5:$B$304,MATCH(B238,Chantiers!$A$5:$A$304,0)),"n° inconnu"))</f>
        <v/>
      </c>
    </row>
    <row r="239" customFormat="false" ht="15" hidden="false" customHeight="false" outlineLevel="0" collapsed="false">
      <c r="A239" s="25"/>
      <c r="B239" s="18"/>
      <c r="C239" s="26"/>
      <c r="D239" s="18"/>
      <c r="E239" s="28" t="str">
        <f aca="false">IF(B239="","",IFERROR(INDEX(Chantiers!$B$5:$B$304,MATCH(B239,Chantiers!$A$5:$A$304,0)),"n° inconnu"))</f>
        <v/>
      </c>
    </row>
    <row r="240" customFormat="false" ht="15" hidden="false" customHeight="false" outlineLevel="0" collapsed="false">
      <c r="A240" s="25"/>
      <c r="B240" s="18"/>
      <c r="C240" s="26"/>
      <c r="D240" s="18"/>
      <c r="E240" s="28" t="str">
        <f aca="false">IF(B240="","",IFERROR(INDEX(Chantiers!$B$5:$B$304,MATCH(B240,Chantiers!$A$5:$A$304,0)),"n° inconnu"))</f>
        <v/>
      </c>
    </row>
    <row r="241" customFormat="false" ht="15" hidden="false" customHeight="false" outlineLevel="0" collapsed="false">
      <c r="A241" s="25"/>
      <c r="B241" s="18"/>
      <c r="C241" s="26"/>
      <c r="D241" s="18"/>
      <c r="E241" s="28" t="str">
        <f aca="false">IF(B241="","",IFERROR(INDEX(Chantiers!$B$5:$B$304,MATCH(B241,Chantiers!$A$5:$A$304,0)),"n° inconnu"))</f>
        <v/>
      </c>
    </row>
    <row r="242" customFormat="false" ht="15" hidden="false" customHeight="false" outlineLevel="0" collapsed="false">
      <c r="A242" s="25"/>
      <c r="B242" s="18"/>
      <c r="C242" s="26"/>
      <c r="D242" s="18"/>
      <c r="E242" s="28" t="str">
        <f aca="false">IF(B242="","",IFERROR(INDEX(Chantiers!$B$5:$B$304,MATCH(B242,Chantiers!$A$5:$A$304,0)),"n° inconnu"))</f>
        <v/>
      </c>
    </row>
    <row r="243" customFormat="false" ht="15" hidden="false" customHeight="false" outlineLevel="0" collapsed="false">
      <c r="A243" s="25"/>
      <c r="B243" s="18"/>
      <c r="C243" s="26"/>
      <c r="D243" s="18"/>
      <c r="E243" s="28" t="str">
        <f aca="false">IF(B243="","",IFERROR(INDEX(Chantiers!$B$5:$B$304,MATCH(B243,Chantiers!$A$5:$A$304,0)),"n° inconnu"))</f>
        <v/>
      </c>
    </row>
    <row r="244" customFormat="false" ht="15" hidden="false" customHeight="false" outlineLevel="0" collapsed="false">
      <c r="A244" s="25"/>
      <c r="B244" s="18"/>
      <c r="C244" s="26"/>
      <c r="D244" s="18"/>
      <c r="E244" s="28" t="str">
        <f aca="false">IF(B244="","",IFERROR(INDEX(Chantiers!$B$5:$B$304,MATCH(B244,Chantiers!$A$5:$A$304,0)),"n° inconnu"))</f>
        <v/>
      </c>
    </row>
    <row r="245" customFormat="false" ht="15" hidden="false" customHeight="false" outlineLevel="0" collapsed="false">
      <c r="A245" s="25"/>
      <c r="B245" s="18"/>
      <c r="C245" s="26"/>
      <c r="D245" s="18"/>
      <c r="E245" s="28" t="str">
        <f aca="false">IF(B245="","",IFERROR(INDEX(Chantiers!$B$5:$B$304,MATCH(B245,Chantiers!$A$5:$A$304,0)),"n° inconnu"))</f>
        <v/>
      </c>
    </row>
    <row r="246" customFormat="false" ht="15" hidden="false" customHeight="false" outlineLevel="0" collapsed="false">
      <c r="A246" s="25"/>
      <c r="B246" s="18"/>
      <c r="C246" s="26"/>
      <c r="D246" s="18"/>
      <c r="E246" s="28" t="str">
        <f aca="false">IF(B246="","",IFERROR(INDEX(Chantiers!$B$5:$B$304,MATCH(B246,Chantiers!$A$5:$A$304,0)),"n° inconnu"))</f>
        <v/>
      </c>
    </row>
    <row r="247" customFormat="false" ht="15" hidden="false" customHeight="false" outlineLevel="0" collapsed="false">
      <c r="A247" s="25"/>
      <c r="B247" s="18"/>
      <c r="C247" s="26"/>
      <c r="D247" s="18"/>
      <c r="E247" s="28" t="str">
        <f aca="false">IF(B247="","",IFERROR(INDEX(Chantiers!$B$5:$B$304,MATCH(B247,Chantiers!$A$5:$A$304,0)),"n° inconnu"))</f>
        <v/>
      </c>
    </row>
    <row r="248" customFormat="false" ht="15" hidden="false" customHeight="false" outlineLevel="0" collapsed="false">
      <c r="A248" s="25"/>
      <c r="B248" s="18"/>
      <c r="C248" s="26"/>
      <c r="D248" s="18"/>
      <c r="E248" s="28" t="str">
        <f aca="false">IF(B248="","",IFERROR(INDEX(Chantiers!$B$5:$B$304,MATCH(B248,Chantiers!$A$5:$A$304,0)),"n° inconnu"))</f>
        <v/>
      </c>
    </row>
    <row r="249" customFormat="false" ht="15" hidden="false" customHeight="false" outlineLevel="0" collapsed="false">
      <c r="A249" s="25"/>
      <c r="B249" s="18"/>
      <c r="C249" s="26"/>
      <c r="D249" s="18"/>
      <c r="E249" s="28" t="str">
        <f aca="false">IF(B249="","",IFERROR(INDEX(Chantiers!$B$5:$B$304,MATCH(B249,Chantiers!$A$5:$A$304,0)),"n° inconnu"))</f>
        <v/>
      </c>
    </row>
    <row r="250" customFormat="false" ht="15" hidden="false" customHeight="false" outlineLevel="0" collapsed="false">
      <c r="A250" s="25"/>
      <c r="B250" s="18"/>
      <c r="C250" s="26"/>
      <c r="D250" s="18"/>
      <c r="E250" s="28" t="str">
        <f aca="false">IF(B250="","",IFERROR(INDEX(Chantiers!$B$5:$B$304,MATCH(B250,Chantiers!$A$5:$A$304,0)),"n° inconnu"))</f>
        <v/>
      </c>
    </row>
    <row r="251" customFormat="false" ht="15" hidden="false" customHeight="false" outlineLevel="0" collapsed="false">
      <c r="A251" s="25"/>
      <c r="B251" s="18"/>
      <c r="C251" s="26"/>
      <c r="D251" s="18"/>
      <c r="E251" s="28" t="str">
        <f aca="false">IF(B251="","",IFERROR(INDEX(Chantiers!$B$5:$B$304,MATCH(B251,Chantiers!$A$5:$A$304,0)),"n° inconnu"))</f>
        <v/>
      </c>
    </row>
    <row r="252" customFormat="false" ht="15" hidden="false" customHeight="false" outlineLevel="0" collapsed="false">
      <c r="A252" s="25"/>
      <c r="B252" s="18"/>
      <c r="C252" s="26"/>
      <c r="D252" s="18"/>
      <c r="E252" s="28" t="str">
        <f aca="false">IF(B252="","",IFERROR(INDEX(Chantiers!$B$5:$B$304,MATCH(B252,Chantiers!$A$5:$A$304,0)),"n° inconnu"))</f>
        <v/>
      </c>
    </row>
    <row r="253" customFormat="false" ht="15" hidden="false" customHeight="false" outlineLevel="0" collapsed="false">
      <c r="A253" s="25"/>
      <c r="B253" s="18"/>
      <c r="C253" s="26"/>
      <c r="D253" s="18"/>
      <c r="E253" s="28" t="str">
        <f aca="false">IF(B253="","",IFERROR(INDEX(Chantiers!$B$5:$B$304,MATCH(B253,Chantiers!$A$5:$A$304,0)),"n° inconnu"))</f>
        <v/>
      </c>
    </row>
    <row r="254" customFormat="false" ht="15" hidden="false" customHeight="false" outlineLevel="0" collapsed="false">
      <c r="A254" s="25"/>
      <c r="B254" s="18"/>
      <c r="C254" s="26"/>
      <c r="D254" s="18"/>
      <c r="E254" s="28" t="str">
        <f aca="false">IF(B254="","",IFERROR(INDEX(Chantiers!$B$5:$B$304,MATCH(B254,Chantiers!$A$5:$A$304,0)),"n° inconnu"))</f>
        <v/>
      </c>
    </row>
    <row r="255" customFormat="false" ht="15" hidden="false" customHeight="false" outlineLevel="0" collapsed="false">
      <c r="A255" s="25"/>
      <c r="B255" s="18"/>
      <c r="C255" s="26"/>
      <c r="D255" s="18"/>
      <c r="E255" s="28" t="str">
        <f aca="false">IF(B255="","",IFERROR(INDEX(Chantiers!$B$5:$B$304,MATCH(B255,Chantiers!$A$5:$A$304,0)),"n° inconnu"))</f>
        <v/>
      </c>
    </row>
    <row r="256" customFormat="false" ht="15" hidden="false" customHeight="false" outlineLevel="0" collapsed="false">
      <c r="A256" s="25"/>
      <c r="B256" s="18"/>
      <c r="C256" s="26"/>
      <c r="D256" s="18"/>
      <c r="E256" s="28" t="str">
        <f aca="false">IF(B256="","",IFERROR(INDEX(Chantiers!$B$5:$B$304,MATCH(B256,Chantiers!$A$5:$A$304,0)),"n° inconnu"))</f>
        <v/>
      </c>
    </row>
    <row r="257" customFormat="false" ht="15" hidden="false" customHeight="false" outlineLevel="0" collapsed="false">
      <c r="A257" s="25"/>
      <c r="B257" s="18"/>
      <c r="C257" s="26"/>
      <c r="D257" s="18"/>
      <c r="E257" s="28" t="str">
        <f aca="false">IF(B257="","",IFERROR(INDEX(Chantiers!$B$5:$B$304,MATCH(B257,Chantiers!$A$5:$A$304,0)),"n° inconnu"))</f>
        <v/>
      </c>
    </row>
    <row r="258" customFormat="false" ht="15" hidden="false" customHeight="false" outlineLevel="0" collapsed="false">
      <c r="A258" s="25"/>
      <c r="B258" s="18"/>
      <c r="C258" s="26"/>
      <c r="D258" s="18"/>
      <c r="E258" s="28" t="str">
        <f aca="false">IF(B258="","",IFERROR(INDEX(Chantiers!$B$5:$B$304,MATCH(B258,Chantiers!$A$5:$A$304,0)),"n° inconnu"))</f>
        <v/>
      </c>
    </row>
    <row r="259" customFormat="false" ht="15" hidden="false" customHeight="false" outlineLevel="0" collapsed="false">
      <c r="A259" s="25"/>
      <c r="B259" s="18"/>
      <c r="C259" s="26"/>
      <c r="D259" s="18"/>
      <c r="E259" s="28" t="str">
        <f aca="false">IF(B259="","",IFERROR(INDEX(Chantiers!$B$5:$B$304,MATCH(B259,Chantiers!$A$5:$A$304,0)),"n° inconnu"))</f>
        <v/>
      </c>
    </row>
    <row r="260" customFormat="false" ht="15" hidden="false" customHeight="false" outlineLevel="0" collapsed="false">
      <c r="A260" s="25"/>
      <c r="B260" s="18"/>
      <c r="C260" s="26"/>
      <c r="D260" s="18"/>
      <c r="E260" s="28" t="str">
        <f aca="false">IF(B260="","",IFERROR(INDEX(Chantiers!$B$5:$B$304,MATCH(B260,Chantiers!$A$5:$A$304,0)),"n° inconnu"))</f>
        <v/>
      </c>
    </row>
    <row r="261" customFormat="false" ht="15" hidden="false" customHeight="false" outlineLevel="0" collapsed="false">
      <c r="A261" s="25"/>
      <c r="B261" s="18"/>
      <c r="C261" s="26"/>
      <c r="D261" s="18"/>
      <c r="E261" s="28" t="str">
        <f aca="false">IF(B261="","",IFERROR(INDEX(Chantiers!$B$5:$B$304,MATCH(B261,Chantiers!$A$5:$A$304,0)),"n° inconnu"))</f>
        <v/>
      </c>
    </row>
    <row r="262" customFormat="false" ht="15" hidden="false" customHeight="false" outlineLevel="0" collapsed="false">
      <c r="A262" s="25"/>
      <c r="B262" s="18"/>
      <c r="C262" s="26"/>
      <c r="D262" s="18"/>
      <c r="E262" s="28" t="str">
        <f aca="false">IF(B262="","",IFERROR(INDEX(Chantiers!$B$5:$B$304,MATCH(B262,Chantiers!$A$5:$A$304,0)),"n° inconnu"))</f>
        <v/>
      </c>
    </row>
    <row r="263" customFormat="false" ht="15" hidden="false" customHeight="false" outlineLevel="0" collapsed="false">
      <c r="A263" s="25"/>
      <c r="B263" s="18"/>
      <c r="C263" s="26"/>
      <c r="D263" s="18"/>
      <c r="E263" s="28" t="str">
        <f aca="false">IF(B263="","",IFERROR(INDEX(Chantiers!$B$5:$B$304,MATCH(B263,Chantiers!$A$5:$A$304,0)),"n° inconnu"))</f>
        <v/>
      </c>
    </row>
    <row r="264" customFormat="false" ht="15" hidden="false" customHeight="false" outlineLevel="0" collapsed="false">
      <c r="A264" s="25"/>
      <c r="B264" s="18"/>
      <c r="C264" s="26"/>
      <c r="D264" s="18"/>
      <c r="E264" s="28" t="str">
        <f aca="false">IF(B264="","",IFERROR(INDEX(Chantiers!$B$5:$B$304,MATCH(B264,Chantiers!$A$5:$A$304,0)),"n° inconnu"))</f>
        <v/>
      </c>
    </row>
    <row r="265" customFormat="false" ht="15" hidden="false" customHeight="false" outlineLevel="0" collapsed="false">
      <c r="A265" s="25"/>
      <c r="B265" s="18"/>
      <c r="C265" s="26"/>
      <c r="D265" s="18"/>
      <c r="E265" s="28" t="str">
        <f aca="false">IF(B265="","",IFERROR(INDEX(Chantiers!$B$5:$B$304,MATCH(B265,Chantiers!$A$5:$A$304,0)),"n° inconnu"))</f>
        <v/>
      </c>
    </row>
    <row r="266" customFormat="false" ht="15" hidden="false" customHeight="false" outlineLevel="0" collapsed="false">
      <c r="A266" s="25"/>
      <c r="B266" s="18"/>
      <c r="C266" s="26"/>
      <c r="D266" s="18"/>
      <c r="E266" s="28" t="str">
        <f aca="false">IF(B266="","",IFERROR(INDEX(Chantiers!$B$5:$B$304,MATCH(B266,Chantiers!$A$5:$A$304,0)),"n° inconnu"))</f>
        <v/>
      </c>
    </row>
    <row r="267" customFormat="false" ht="15" hidden="false" customHeight="false" outlineLevel="0" collapsed="false">
      <c r="A267" s="25"/>
      <c r="B267" s="18"/>
      <c r="C267" s="26"/>
      <c r="D267" s="18"/>
      <c r="E267" s="28" t="str">
        <f aca="false">IF(B267="","",IFERROR(INDEX(Chantiers!$B$5:$B$304,MATCH(B267,Chantiers!$A$5:$A$304,0)),"n° inconnu"))</f>
        <v/>
      </c>
    </row>
    <row r="268" customFormat="false" ht="15" hidden="false" customHeight="false" outlineLevel="0" collapsed="false">
      <c r="A268" s="25"/>
      <c r="B268" s="18"/>
      <c r="C268" s="26"/>
      <c r="D268" s="18"/>
      <c r="E268" s="28" t="str">
        <f aca="false">IF(B268="","",IFERROR(INDEX(Chantiers!$B$5:$B$304,MATCH(B268,Chantiers!$A$5:$A$304,0)),"n° inconnu"))</f>
        <v/>
      </c>
    </row>
    <row r="269" customFormat="false" ht="15" hidden="false" customHeight="false" outlineLevel="0" collapsed="false">
      <c r="A269" s="25"/>
      <c r="B269" s="18"/>
      <c r="C269" s="26"/>
      <c r="D269" s="18"/>
      <c r="E269" s="28" t="str">
        <f aca="false">IF(B269="","",IFERROR(INDEX(Chantiers!$B$5:$B$304,MATCH(B269,Chantiers!$A$5:$A$304,0)),"n° inconnu"))</f>
        <v/>
      </c>
    </row>
    <row r="270" customFormat="false" ht="15" hidden="false" customHeight="false" outlineLevel="0" collapsed="false">
      <c r="A270" s="25"/>
      <c r="B270" s="18"/>
      <c r="C270" s="26"/>
      <c r="D270" s="18"/>
      <c r="E270" s="28" t="str">
        <f aca="false">IF(B270="","",IFERROR(INDEX(Chantiers!$B$5:$B$304,MATCH(B270,Chantiers!$A$5:$A$304,0)),"n° inconnu"))</f>
        <v/>
      </c>
    </row>
    <row r="271" customFormat="false" ht="15" hidden="false" customHeight="false" outlineLevel="0" collapsed="false">
      <c r="A271" s="25"/>
      <c r="B271" s="18"/>
      <c r="C271" s="26"/>
      <c r="D271" s="18"/>
      <c r="E271" s="28" t="str">
        <f aca="false">IF(B271="","",IFERROR(INDEX(Chantiers!$B$5:$B$304,MATCH(B271,Chantiers!$A$5:$A$304,0)),"n° inconnu"))</f>
        <v/>
      </c>
    </row>
    <row r="272" customFormat="false" ht="15" hidden="false" customHeight="false" outlineLevel="0" collapsed="false">
      <c r="A272" s="25"/>
      <c r="B272" s="18"/>
      <c r="C272" s="26"/>
      <c r="D272" s="18"/>
      <c r="E272" s="28" t="str">
        <f aca="false">IF(B272="","",IFERROR(INDEX(Chantiers!$B$5:$B$304,MATCH(B272,Chantiers!$A$5:$A$304,0)),"n° inconnu"))</f>
        <v/>
      </c>
    </row>
    <row r="273" customFormat="false" ht="15" hidden="false" customHeight="false" outlineLevel="0" collapsed="false">
      <c r="A273" s="25"/>
      <c r="B273" s="18"/>
      <c r="C273" s="26"/>
      <c r="D273" s="18"/>
      <c r="E273" s="28" t="str">
        <f aca="false">IF(B273="","",IFERROR(INDEX(Chantiers!$B$5:$B$304,MATCH(B273,Chantiers!$A$5:$A$304,0)),"n° inconnu"))</f>
        <v/>
      </c>
    </row>
    <row r="274" customFormat="false" ht="15" hidden="false" customHeight="false" outlineLevel="0" collapsed="false">
      <c r="A274" s="25"/>
      <c r="B274" s="18"/>
      <c r="C274" s="26"/>
      <c r="D274" s="18"/>
      <c r="E274" s="28" t="str">
        <f aca="false">IF(B274="","",IFERROR(INDEX(Chantiers!$B$5:$B$304,MATCH(B274,Chantiers!$A$5:$A$304,0)),"n° inconnu"))</f>
        <v/>
      </c>
    </row>
    <row r="275" customFormat="false" ht="15" hidden="false" customHeight="false" outlineLevel="0" collapsed="false">
      <c r="A275" s="25"/>
      <c r="B275" s="18"/>
      <c r="C275" s="26"/>
      <c r="D275" s="18"/>
      <c r="E275" s="28" t="str">
        <f aca="false">IF(B275="","",IFERROR(INDEX(Chantiers!$B$5:$B$304,MATCH(B275,Chantiers!$A$5:$A$304,0)),"n° inconnu"))</f>
        <v/>
      </c>
    </row>
    <row r="276" customFormat="false" ht="15" hidden="false" customHeight="false" outlineLevel="0" collapsed="false">
      <c r="A276" s="25"/>
      <c r="B276" s="18"/>
      <c r="C276" s="26"/>
      <c r="D276" s="18"/>
      <c r="E276" s="28" t="str">
        <f aca="false">IF(B276="","",IFERROR(INDEX(Chantiers!$B$5:$B$304,MATCH(B276,Chantiers!$A$5:$A$304,0)),"n° inconnu"))</f>
        <v/>
      </c>
    </row>
    <row r="277" customFormat="false" ht="15" hidden="false" customHeight="false" outlineLevel="0" collapsed="false">
      <c r="A277" s="25"/>
      <c r="B277" s="18"/>
      <c r="C277" s="26"/>
      <c r="D277" s="18"/>
      <c r="E277" s="28" t="str">
        <f aca="false">IF(B277="","",IFERROR(INDEX(Chantiers!$B$5:$B$304,MATCH(B277,Chantiers!$A$5:$A$304,0)),"n° inconnu"))</f>
        <v/>
      </c>
    </row>
    <row r="278" customFormat="false" ht="15" hidden="false" customHeight="false" outlineLevel="0" collapsed="false">
      <c r="A278" s="25"/>
      <c r="B278" s="18"/>
      <c r="C278" s="26"/>
      <c r="D278" s="18"/>
      <c r="E278" s="28" t="str">
        <f aca="false">IF(B278="","",IFERROR(INDEX(Chantiers!$B$5:$B$304,MATCH(B278,Chantiers!$A$5:$A$304,0)),"n° inconnu"))</f>
        <v/>
      </c>
    </row>
    <row r="279" customFormat="false" ht="15" hidden="false" customHeight="false" outlineLevel="0" collapsed="false">
      <c r="A279" s="25"/>
      <c r="B279" s="18"/>
      <c r="C279" s="26"/>
      <c r="D279" s="18"/>
      <c r="E279" s="28" t="str">
        <f aca="false">IF(B279="","",IFERROR(INDEX(Chantiers!$B$5:$B$304,MATCH(B279,Chantiers!$A$5:$A$304,0)),"n° inconnu"))</f>
        <v/>
      </c>
    </row>
    <row r="280" customFormat="false" ht="15" hidden="false" customHeight="false" outlineLevel="0" collapsed="false">
      <c r="A280" s="25"/>
      <c r="B280" s="18"/>
      <c r="C280" s="26"/>
      <c r="D280" s="18"/>
      <c r="E280" s="28" t="str">
        <f aca="false">IF(B280="","",IFERROR(INDEX(Chantiers!$B$5:$B$304,MATCH(B280,Chantiers!$A$5:$A$304,0)),"n° inconnu"))</f>
        <v/>
      </c>
    </row>
    <row r="281" customFormat="false" ht="15" hidden="false" customHeight="false" outlineLevel="0" collapsed="false">
      <c r="A281" s="25"/>
      <c r="B281" s="18"/>
      <c r="C281" s="26"/>
      <c r="D281" s="18"/>
      <c r="E281" s="28" t="str">
        <f aca="false">IF(B281="","",IFERROR(INDEX(Chantiers!$B$5:$B$304,MATCH(B281,Chantiers!$A$5:$A$304,0)),"n° inconnu"))</f>
        <v/>
      </c>
    </row>
    <row r="282" customFormat="false" ht="15" hidden="false" customHeight="false" outlineLevel="0" collapsed="false">
      <c r="A282" s="25"/>
      <c r="B282" s="18"/>
      <c r="C282" s="26"/>
      <c r="D282" s="18"/>
      <c r="E282" s="28" t="str">
        <f aca="false">IF(B282="","",IFERROR(INDEX(Chantiers!$B$5:$B$304,MATCH(B282,Chantiers!$A$5:$A$304,0)),"n° inconnu"))</f>
        <v/>
      </c>
    </row>
    <row r="283" customFormat="false" ht="15" hidden="false" customHeight="false" outlineLevel="0" collapsed="false">
      <c r="A283" s="25"/>
      <c r="B283" s="18"/>
      <c r="C283" s="26"/>
      <c r="D283" s="18"/>
      <c r="E283" s="28" t="str">
        <f aca="false">IF(B283="","",IFERROR(INDEX(Chantiers!$B$5:$B$304,MATCH(B283,Chantiers!$A$5:$A$304,0)),"n° inconnu"))</f>
        <v/>
      </c>
    </row>
    <row r="284" customFormat="false" ht="15" hidden="false" customHeight="false" outlineLevel="0" collapsed="false">
      <c r="A284" s="25"/>
      <c r="B284" s="18"/>
      <c r="C284" s="26"/>
      <c r="D284" s="18"/>
      <c r="E284" s="28" t="str">
        <f aca="false">IF(B284="","",IFERROR(INDEX(Chantiers!$B$5:$B$304,MATCH(B284,Chantiers!$A$5:$A$304,0)),"n° inconnu"))</f>
        <v/>
      </c>
    </row>
    <row r="285" customFormat="false" ht="15" hidden="false" customHeight="false" outlineLevel="0" collapsed="false">
      <c r="A285" s="25"/>
      <c r="B285" s="18"/>
      <c r="C285" s="26"/>
      <c r="D285" s="18"/>
      <c r="E285" s="28" t="str">
        <f aca="false">IF(B285="","",IFERROR(INDEX(Chantiers!$B$5:$B$304,MATCH(B285,Chantiers!$A$5:$A$304,0)),"n° inconnu"))</f>
        <v/>
      </c>
    </row>
    <row r="286" customFormat="false" ht="15" hidden="false" customHeight="false" outlineLevel="0" collapsed="false">
      <c r="A286" s="25"/>
      <c r="B286" s="18"/>
      <c r="C286" s="26"/>
      <c r="D286" s="18"/>
      <c r="E286" s="28" t="str">
        <f aca="false">IF(B286="","",IFERROR(INDEX(Chantiers!$B$5:$B$304,MATCH(B286,Chantiers!$A$5:$A$304,0)),"n° inconnu"))</f>
        <v/>
      </c>
    </row>
    <row r="287" customFormat="false" ht="15" hidden="false" customHeight="false" outlineLevel="0" collapsed="false">
      <c r="A287" s="25"/>
      <c r="B287" s="18"/>
      <c r="C287" s="26"/>
      <c r="D287" s="18"/>
      <c r="E287" s="28" t="str">
        <f aca="false">IF(B287="","",IFERROR(INDEX(Chantiers!$B$5:$B$304,MATCH(B287,Chantiers!$A$5:$A$304,0)),"n° inconnu"))</f>
        <v/>
      </c>
    </row>
    <row r="288" customFormat="false" ht="15" hidden="false" customHeight="false" outlineLevel="0" collapsed="false">
      <c r="A288" s="25"/>
      <c r="B288" s="18"/>
      <c r="C288" s="26"/>
      <c r="D288" s="18"/>
      <c r="E288" s="28" t="str">
        <f aca="false">IF(B288="","",IFERROR(INDEX(Chantiers!$B$5:$B$304,MATCH(B288,Chantiers!$A$5:$A$304,0)),"n° inconnu"))</f>
        <v/>
      </c>
    </row>
    <row r="289" customFormat="false" ht="15" hidden="false" customHeight="false" outlineLevel="0" collapsed="false">
      <c r="A289" s="25"/>
      <c r="B289" s="18"/>
      <c r="C289" s="26"/>
      <c r="D289" s="18"/>
      <c r="E289" s="28" t="str">
        <f aca="false">IF(B289="","",IFERROR(INDEX(Chantiers!$B$5:$B$304,MATCH(B289,Chantiers!$A$5:$A$304,0)),"n° inconnu"))</f>
        <v/>
      </c>
    </row>
    <row r="290" customFormat="false" ht="15" hidden="false" customHeight="false" outlineLevel="0" collapsed="false">
      <c r="A290" s="25"/>
      <c r="B290" s="18"/>
      <c r="C290" s="26"/>
      <c r="D290" s="18"/>
      <c r="E290" s="28" t="str">
        <f aca="false">IF(B290="","",IFERROR(INDEX(Chantiers!$B$5:$B$304,MATCH(B290,Chantiers!$A$5:$A$304,0)),"n° inconnu"))</f>
        <v/>
      </c>
    </row>
    <row r="291" customFormat="false" ht="15" hidden="false" customHeight="false" outlineLevel="0" collapsed="false">
      <c r="A291" s="25"/>
      <c r="B291" s="18"/>
      <c r="C291" s="26"/>
      <c r="D291" s="18"/>
      <c r="E291" s="28" t="str">
        <f aca="false">IF(B291="","",IFERROR(INDEX(Chantiers!$B$5:$B$304,MATCH(B291,Chantiers!$A$5:$A$304,0)),"n° inconnu"))</f>
        <v/>
      </c>
    </row>
    <row r="292" customFormat="false" ht="15" hidden="false" customHeight="false" outlineLevel="0" collapsed="false">
      <c r="A292" s="25"/>
      <c r="B292" s="18"/>
      <c r="C292" s="26"/>
      <c r="D292" s="18"/>
      <c r="E292" s="28" t="str">
        <f aca="false">IF(B292="","",IFERROR(INDEX(Chantiers!$B$5:$B$304,MATCH(B292,Chantiers!$A$5:$A$304,0)),"n° inconnu"))</f>
        <v/>
      </c>
    </row>
    <row r="293" customFormat="false" ht="15" hidden="false" customHeight="false" outlineLevel="0" collapsed="false">
      <c r="A293" s="25"/>
      <c r="B293" s="18"/>
      <c r="C293" s="26"/>
      <c r="D293" s="18"/>
      <c r="E293" s="28" t="str">
        <f aca="false">IF(B293="","",IFERROR(INDEX(Chantiers!$B$5:$B$304,MATCH(B293,Chantiers!$A$5:$A$304,0)),"n° inconnu"))</f>
        <v/>
      </c>
    </row>
    <row r="294" customFormat="false" ht="15" hidden="false" customHeight="false" outlineLevel="0" collapsed="false">
      <c r="A294" s="25"/>
      <c r="B294" s="18"/>
      <c r="C294" s="26"/>
      <c r="D294" s="18"/>
      <c r="E294" s="28" t="str">
        <f aca="false">IF(B294="","",IFERROR(INDEX(Chantiers!$B$5:$B$304,MATCH(B294,Chantiers!$A$5:$A$304,0)),"n° inconnu"))</f>
        <v/>
      </c>
    </row>
    <row r="295" customFormat="false" ht="15" hidden="false" customHeight="false" outlineLevel="0" collapsed="false">
      <c r="A295" s="25"/>
      <c r="B295" s="18"/>
      <c r="C295" s="26"/>
      <c r="D295" s="18"/>
      <c r="E295" s="28" t="str">
        <f aca="false">IF(B295="","",IFERROR(INDEX(Chantiers!$B$5:$B$304,MATCH(B295,Chantiers!$A$5:$A$304,0)),"n° inconnu"))</f>
        <v/>
      </c>
    </row>
    <row r="296" customFormat="false" ht="15" hidden="false" customHeight="false" outlineLevel="0" collapsed="false">
      <c r="A296" s="25"/>
      <c r="B296" s="18"/>
      <c r="C296" s="26"/>
      <c r="D296" s="18"/>
      <c r="E296" s="28" t="str">
        <f aca="false">IF(B296="","",IFERROR(INDEX(Chantiers!$B$5:$B$304,MATCH(B296,Chantiers!$A$5:$A$304,0)),"n° inconnu"))</f>
        <v/>
      </c>
    </row>
    <row r="297" customFormat="false" ht="15" hidden="false" customHeight="false" outlineLevel="0" collapsed="false">
      <c r="A297" s="25"/>
      <c r="B297" s="18"/>
      <c r="C297" s="26"/>
      <c r="D297" s="18"/>
      <c r="E297" s="28" t="str">
        <f aca="false">IF(B297="","",IFERROR(INDEX(Chantiers!$B$5:$B$304,MATCH(B297,Chantiers!$A$5:$A$304,0)),"n° inconnu"))</f>
        <v/>
      </c>
    </row>
    <row r="298" customFormat="false" ht="15" hidden="false" customHeight="false" outlineLevel="0" collapsed="false">
      <c r="A298" s="25"/>
      <c r="B298" s="18"/>
      <c r="C298" s="26"/>
      <c r="D298" s="18"/>
      <c r="E298" s="28" t="str">
        <f aca="false">IF(B298="","",IFERROR(INDEX(Chantiers!$B$5:$B$304,MATCH(B298,Chantiers!$A$5:$A$304,0)),"n° inconnu"))</f>
        <v/>
      </c>
    </row>
    <row r="299" customFormat="false" ht="15" hidden="false" customHeight="false" outlineLevel="0" collapsed="false">
      <c r="A299" s="25"/>
      <c r="B299" s="18"/>
      <c r="C299" s="26"/>
      <c r="D299" s="18"/>
      <c r="E299" s="28" t="str">
        <f aca="false">IF(B299="","",IFERROR(INDEX(Chantiers!$B$5:$B$304,MATCH(B299,Chantiers!$A$5:$A$304,0)),"n° inconnu"))</f>
        <v/>
      </c>
    </row>
    <row r="300" customFormat="false" ht="15" hidden="false" customHeight="false" outlineLevel="0" collapsed="false">
      <c r="A300" s="25"/>
      <c r="B300" s="18"/>
      <c r="C300" s="26"/>
      <c r="D300" s="18"/>
      <c r="E300" s="28" t="str">
        <f aca="false">IF(B300="","",IFERROR(INDEX(Chantiers!$B$5:$B$304,MATCH(B300,Chantiers!$A$5:$A$304,0)),"n° inconnu"))</f>
        <v/>
      </c>
    </row>
    <row r="301" customFormat="false" ht="15" hidden="false" customHeight="false" outlineLevel="0" collapsed="false">
      <c r="A301" s="25"/>
      <c r="B301" s="18"/>
      <c r="C301" s="26"/>
      <c r="D301" s="18"/>
      <c r="E301" s="28" t="str">
        <f aca="false">IF(B301="","",IFERROR(INDEX(Chantiers!$B$5:$B$304,MATCH(B301,Chantiers!$A$5:$A$304,0)),"n° inconnu"))</f>
        <v/>
      </c>
    </row>
    <row r="302" customFormat="false" ht="15" hidden="false" customHeight="false" outlineLevel="0" collapsed="false">
      <c r="A302" s="25"/>
      <c r="B302" s="18"/>
      <c r="C302" s="26"/>
      <c r="D302" s="18"/>
      <c r="E302" s="28" t="str">
        <f aca="false">IF(B302="","",IFERROR(INDEX(Chantiers!$B$5:$B$304,MATCH(B302,Chantiers!$A$5:$A$304,0)),"n° inconnu"))</f>
        <v/>
      </c>
    </row>
    <row r="303" customFormat="false" ht="15" hidden="false" customHeight="false" outlineLevel="0" collapsed="false">
      <c r="A303" s="25"/>
      <c r="B303" s="18"/>
      <c r="C303" s="26"/>
      <c r="D303" s="18"/>
      <c r="E303" s="28" t="str">
        <f aca="false">IF(B303="","",IFERROR(INDEX(Chantiers!$B$5:$B$304,MATCH(B303,Chantiers!$A$5:$A$304,0)),"n° inconnu"))</f>
        <v/>
      </c>
    </row>
    <row r="304" customFormat="false" ht="15" hidden="false" customHeight="false" outlineLevel="0" collapsed="false">
      <c r="A304" s="25"/>
      <c r="B304" s="18"/>
      <c r="C304" s="26"/>
      <c r="D304" s="18"/>
      <c r="E304" s="28" t="str">
        <f aca="false">IF(B304="","",IFERROR(INDEX(Chantiers!$B$5:$B$304,MATCH(B304,Chantiers!$A$5:$A$304,0)),"n° inconnu"))</f>
        <v/>
      </c>
    </row>
  </sheetData>
  <dataValidations count="1">
    <dataValidation allowBlank="true" errorStyle="stop" operator="between" showDropDown="false" showErrorMessage="false" showInputMessage="false" sqref="D5:D304" type="list">
      <formula1>"Virement,Chèque,Espèces,Carte,Autre"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2026-09-22T17:04:23Z</dcterms:created>
  <dc:creator>openpyxl</dc:creator>
  <dc:description/>
  <dc:language>en-US</dc:language>
  <cp:lastModifiedBy/>
  <dcterms:modified xsi:type="dcterms:W3CDTF">2026-09-22T17:04:24Z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